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drawings/drawing1.xml" ContentType="application/vnd.openxmlformats-officedocument.drawing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Vranac\Smec\Procedimiento Técnico 29 - Seguridad SADI\Implementación 2022\2- Informe 2022\INFORME 2022\"/>
    </mc:Choice>
  </mc:AlternateContent>
  <xr:revisionPtr revIDLastSave="0" documentId="13_ncr:1_{78C0A6DC-1681-4061-A25B-AD1D8A0E2DC4}" xr6:coauthVersionLast="47" xr6:coauthVersionMax="47" xr10:uidLastSave="{00000000-0000-0000-0000-000000000000}"/>
  <bookViews>
    <workbookView xWindow="-120" yWindow="-120" windowWidth="20730" windowHeight="11160" tabRatio="790" xr2:uid="{9317F60B-68D3-4890-A9F2-62DA200EA29B}"/>
  </bookViews>
  <sheets>
    <sheet name="DIS - ADC" sheetId="1" r:id="rId1"/>
    <sheet name="DIS - SOTR" sheetId="3" r:id="rId2"/>
    <sheet name="GUMAS - ADC" sheetId="2" r:id="rId3"/>
    <sheet name="GEN - Protecciones" sheetId="5" r:id="rId4"/>
    <sheet name="GEN - AN" sheetId="6" r:id="rId5"/>
  </sheets>
  <definedNames>
    <definedName name="_xlnm._FilterDatabase" localSheetId="0" hidden="1">'DIS - ADC'!$A$1:$F$77</definedName>
    <definedName name="_xlnm._FilterDatabase" localSheetId="1" hidden="1">'DIS - SOTR'!$A$2:$I$79</definedName>
    <definedName name="_xlnm._FilterDatabase" localSheetId="4" hidden="1">'GEN - AN'!$A$1:$I$63</definedName>
    <definedName name="_xlnm._FilterDatabase" localSheetId="3" hidden="1">'GEN - Protecciones'!#REF!</definedName>
    <definedName name="_xlnm._FilterDatabase" localSheetId="2" hidden="1">'GUMAS - ADC'!$A$1:$D$1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708" i="5" l="1"/>
  <c r="H705" i="5"/>
  <c r="C709" i="5"/>
  <c r="J2" i="2"/>
  <c r="K2" i="2" s="1"/>
  <c r="J3" i="2"/>
  <c r="K3" i="2" s="1"/>
  <c r="J4" i="2"/>
  <c r="K4" i="2" s="1"/>
  <c r="J5" i="2"/>
  <c r="K5" i="2" s="1"/>
  <c r="J6" i="2"/>
  <c r="K6" i="2" s="1"/>
  <c r="J7" i="2"/>
  <c r="K7" i="2" s="1"/>
  <c r="J8" i="2"/>
  <c r="K8" i="2" s="1"/>
  <c r="J9" i="2"/>
  <c r="K9" i="2" s="1"/>
  <c r="J10" i="2"/>
  <c r="K10" i="2" s="1"/>
  <c r="J11" i="2"/>
  <c r="K11" i="2" s="1"/>
  <c r="J12" i="2"/>
  <c r="K12" i="2" s="1"/>
  <c r="J13" i="2"/>
  <c r="K13" i="2" s="1"/>
  <c r="J14" i="2"/>
  <c r="K14" i="2" s="1"/>
  <c r="J15" i="2"/>
  <c r="K15" i="2" s="1"/>
  <c r="J16" i="2"/>
  <c r="K16" i="2" s="1"/>
  <c r="J17" i="2"/>
  <c r="K17" i="2" s="1"/>
  <c r="J18" i="2"/>
  <c r="K18" i="2" s="1"/>
  <c r="J19" i="2"/>
  <c r="K19" i="2" s="1"/>
  <c r="J20" i="2"/>
  <c r="K20" i="2" s="1"/>
  <c r="J21" i="2"/>
  <c r="K21" i="2" s="1"/>
  <c r="J22" i="2"/>
  <c r="K22" i="2" s="1"/>
  <c r="J23" i="2"/>
  <c r="K23" i="2" s="1"/>
  <c r="J24" i="2"/>
  <c r="K24" i="2" s="1"/>
  <c r="J25" i="2"/>
  <c r="K25" i="2" s="1"/>
  <c r="J26" i="2"/>
  <c r="K26" i="2" s="1"/>
  <c r="J27" i="2"/>
  <c r="K27" i="2" s="1"/>
  <c r="J28" i="2"/>
  <c r="K28" i="2" s="1"/>
  <c r="J29" i="2"/>
  <c r="K29" i="2" s="1"/>
  <c r="J30" i="2"/>
  <c r="K30" i="2" s="1"/>
  <c r="J31" i="2"/>
  <c r="K31" i="2" s="1"/>
  <c r="J32" i="2"/>
  <c r="K32" i="2" s="1"/>
  <c r="J33" i="2"/>
  <c r="K33" i="2" s="1"/>
  <c r="J34" i="2"/>
  <c r="K34" i="2" s="1"/>
  <c r="J35" i="2"/>
  <c r="K35" i="2" s="1"/>
  <c r="J36" i="2"/>
  <c r="K36" i="2" s="1"/>
  <c r="J37" i="2"/>
  <c r="K37" i="2" s="1"/>
  <c r="J38" i="2"/>
  <c r="K38" i="2" s="1"/>
  <c r="J39" i="2"/>
  <c r="K39" i="2" s="1"/>
  <c r="J40" i="2"/>
  <c r="K40" i="2" s="1"/>
  <c r="J41" i="2"/>
  <c r="K41" i="2" s="1"/>
  <c r="J42" i="2"/>
  <c r="K42" i="2" s="1"/>
  <c r="J43" i="2"/>
  <c r="K43" i="2" s="1"/>
  <c r="J44" i="2"/>
  <c r="K44" i="2" s="1"/>
  <c r="J45" i="2"/>
  <c r="K45" i="2" s="1"/>
  <c r="J46" i="2"/>
  <c r="K46" i="2" s="1"/>
  <c r="J47" i="2"/>
  <c r="K47" i="2" s="1"/>
  <c r="J48" i="2"/>
  <c r="K48" i="2" s="1"/>
  <c r="J49" i="2"/>
  <c r="K49" i="2" s="1"/>
  <c r="J50" i="2"/>
  <c r="K50" i="2" s="1"/>
  <c r="J51" i="2"/>
  <c r="K51" i="2" s="1"/>
  <c r="J52" i="2"/>
  <c r="K52" i="2" s="1"/>
  <c r="J53" i="2"/>
  <c r="K53" i="2" s="1"/>
  <c r="J54" i="2"/>
  <c r="K54" i="2" s="1"/>
  <c r="J55" i="2"/>
  <c r="K55" i="2" s="1"/>
  <c r="J56" i="2"/>
  <c r="K56" i="2" s="1"/>
  <c r="J57" i="2"/>
  <c r="K57" i="2" s="1"/>
  <c r="J58" i="2"/>
  <c r="K58" i="2" s="1"/>
  <c r="J59" i="2"/>
  <c r="K59" i="2" s="1"/>
  <c r="J60" i="2"/>
  <c r="K60" i="2" s="1"/>
  <c r="J61" i="2"/>
  <c r="K61" i="2" s="1"/>
  <c r="J62" i="2"/>
  <c r="K62" i="2" s="1"/>
  <c r="J63" i="2"/>
  <c r="K63" i="2" s="1"/>
  <c r="J64" i="2"/>
  <c r="K64" i="2" s="1"/>
  <c r="J65" i="2"/>
  <c r="K65" i="2" s="1"/>
  <c r="J66" i="2"/>
  <c r="K66" i="2" s="1"/>
  <c r="J67" i="2"/>
  <c r="K67" i="2" s="1"/>
  <c r="J68" i="2"/>
  <c r="K68" i="2" s="1"/>
  <c r="J69" i="2"/>
  <c r="K69" i="2" s="1"/>
  <c r="J70" i="2"/>
  <c r="K70" i="2" s="1"/>
  <c r="J71" i="2"/>
  <c r="K71" i="2" s="1"/>
  <c r="J72" i="2"/>
  <c r="K72" i="2" s="1"/>
  <c r="J73" i="2"/>
  <c r="K73" i="2" s="1"/>
  <c r="J74" i="2"/>
  <c r="K74" i="2" s="1"/>
  <c r="J75" i="2"/>
  <c r="K75" i="2" s="1"/>
  <c r="J76" i="2"/>
  <c r="K76" i="2" s="1"/>
  <c r="J77" i="2"/>
  <c r="K77" i="2" s="1"/>
  <c r="J78" i="2"/>
  <c r="K78" i="2" s="1"/>
  <c r="J79" i="2"/>
  <c r="K79" i="2" s="1"/>
  <c r="J80" i="2"/>
  <c r="K80" i="2" s="1"/>
  <c r="J81" i="2"/>
  <c r="K81" i="2" s="1"/>
  <c r="J82" i="2"/>
  <c r="K82" i="2" s="1"/>
  <c r="J83" i="2"/>
  <c r="K83" i="2" s="1"/>
  <c r="J84" i="2"/>
  <c r="K84" i="2" s="1"/>
  <c r="J85" i="2"/>
  <c r="K85" i="2" s="1"/>
  <c r="J86" i="2"/>
  <c r="K86" i="2" s="1"/>
  <c r="J87" i="2"/>
  <c r="K87" i="2" s="1"/>
  <c r="J88" i="2"/>
  <c r="K88" i="2" s="1"/>
  <c r="J89" i="2"/>
  <c r="K89" i="2" s="1"/>
  <c r="J90" i="2"/>
  <c r="K90" i="2" s="1"/>
  <c r="J91" i="2"/>
  <c r="K91" i="2" s="1"/>
  <c r="J92" i="2"/>
  <c r="K92" i="2" s="1"/>
  <c r="J93" i="2"/>
  <c r="K93" i="2" s="1"/>
  <c r="J94" i="2"/>
  <c r="K94" i="2" s="1"/>
  <c r="J95" i="2"/>
  <c r="K95" i="2" s="1"/>
  <c r="J96" i="2"/>
  <c r="K96" i="2" s="1"/>
  <c r="J97" i="2"/>
  <c r="K97" i="2" s="1"/>
  <c r="J98" i="2"/>
  <c r="K98" i="2" s="1"/>
  <c r="J99" i="2"/>
  <c r="K99" i="2" s="1"/>
  <c r="J100" i="2"/>
  <c r="K100" i="2" s="1"/>
  <c r="J101" i="2"/>
  <c r="K101" i="2" s="1"/>
  <c r="J102" i="2"/>
  <c r="K102" i="2" s="1"/>
  <c r="J103" i="2"/>
  <c r="K103" i="2" s="1"/>
  <c r="J104" i="2"/>
  <c r="K104" i="2" s="1"/>
  <c r="J105" i="2"/>
  <c r="K105" i="2" s="1"/>
  <c r="J106" i="2"/>
  <c r="K106" i="2" s="1"/>
  <c r="J107" i="2"/>
  <c r="K107" i="2" s="1"/>
  <c r="J108" i="2"/>
  <c r="K108" i="2" s="1"/>
  <c r="J109" i="2"/>
  <c r="K109" i="2" s="1"/>
  <c r="J110" i="2"/>
  <c r="K110" i="2" s="1"/>
  <c r="J111" i="2"/>
  <c r="K111" i="2" s="1"/>
  <c r="J112" i="2"/>
  <c r="K112" i="2" s="1"/>
  <c r="J113" i="2"/>
  <c r="K113" i="2" s="1"/>
  <c r="J114" i="2"/>
  <c r="K114" i="2" s="1"/>
  <c r="J115" i="2"/>
  <c r="K115" i="2" s="1"/>
  <c r="J116" i="2"/>
  <c r="K116" i="2" s="1"/>
  <c r="J117" i="2"/>
  <c r="K117" i="2" s="1"/>
  <c r="J118" i="2"/>
  <c r="K118" i="2" s="1"/>
  <c r="J119" i="2"/>
  <c r="K119" i="2" s="1"/>
  <c r="J120" i="2"/>
  <c r="K120" i="2" s="1"/>
  <c r="J121" i="2"/>
  <c r="K121" i="2" s="1"/>
  <c r="J122" i="2"/>
  <c r="K122" i="2" s="1"/>
  <c r="J123" i="2"/>
  <c r="K123" i="2" s="1"/>
  <c r="J124" i="2"/>
  <c r="K124" i="2" s="1"/>
  <c r="J125" i="2"/>
  <c r="K125" i="2" s="1"/>
  <c r="J126" i="2"/>
  <c r="K126" i="2" s="1"/>
  <c r="J127" i="2"/>
  <c r="K127" i="2" s="1"/>
  <c r="J128" i="2"/>
  <c r="K128" i="2" s="1"/>
  <c r="J129" i="2"/>
  <c r="K129" i="2" s="1"/>
  <c r="J130" i="2"/>
  <c r="K130" i="2" s="1"/>
  <c r="J131" i="2"/>
  <c r="K131" i="2" s="1"/>
  <c r="J132" i="2"/>
  <c r="K132" i="2" s="1"/>
  <c r="J133" i="2"/>
  <c r="K133" i="2" s="1"/>
  <c r="J134" i="2"/>
  <c r="K134" i="2" s="1"/>
  <c r="J135" i="2"/>
  <c r="K135" i="2" s="1"/>
  <c r="J136" i="2"/>
  <c r="K136" i="2" s="1"/>
  <c r="J137" i="2"/>
  <c r="K137" i="2" s="1"/>
  <c r="J138" i="2"/>
  <c r="K138" i="2" s="1"/>
  <c r="J139" i="2"/>
  <c r="K139" i="2" s="1"/>
  <c r="J140" i="2"/>
  <c r="K140" i="2" s="1"/>
  <c r="J141" i="2"/>
  <c r="K141" i="2" s="1"/>
  <c r="J142" i="2"/>
  <c r="K142" i="2" s="1"/>
  <c r="J143" i="2"/>
  <c r="K143" i="2" s="1"/>
  <c r="J144" i="2"/>
  <c r="K144" i="2" s="1"/>
  <c r="J145" i="2"/>
  <c r="K145" i="2" s="1"/>
  <c r="J146" i="2"/>
  <c r="K146" i="2" s="1"/>
  <c r="J147" i="2"/>
  <c r="K147" i="2" s="1"/>
  <c r="J148" i="2"/>
  <c r="K148" i="2" s="1"/>
  <c r="J149" i="2"/>
  <c r="K149" i="2" s="1"/>
  <c r="J150" i="2"/>
  <c r="K150" i="2" s="1"/>
  <c r="J151" i="2"/>
  <c r="K151" i="2" s="1"/>
  <c r="J152" i="2"/>
  <c r="K152" i="2" s="1"/>
  <c r="J153" i="2"/>
  <c r="K153" i="2" s="1"/>
  <c r="J154" i="2"/>
  <c r="K154" i="2" s="1"/>
  <c r="J155" i="2"/>
  <c r="K155" i="2" s="1"/>
  <c r="J156" i="2"/>
  <c r="K156" i="2" s="1"/>
  <c r="J157" i="2"/>
  <c r="K157" i="2" s="1"/>
  <c r="J158" i="2"/>
  <c r="K158" i="2" s="1"/>
  <c r="J159" i="2"/>
  <c r="K159" i="2" s="1"/>
  <c r="J160" i="2"/>
  <c r="K160" i="2" s="1"/>
  <c r="J161" i="2"/>
  <c r="K161" i="2" s="1"/>
  <c r="J162" i="2"/>
  <c r="K162" i="2" s="1"/>
  <c r="J163" i="2"/>
  <c r="K163" i="2" s="1"/>
  <c r="J164" i="2"/>
  <c r="K164" i="2" s="1"/>
  <c r="J165" i="2"/>
  <c r="K165" i="2" s="1"/>
  <c r="J166" i="2"/>
  <c r="K166" i="2" s="1"/>
  <c r="J167" i="2"/>
  <c r="K167" i="2" s="1"/>
  <c r="J168" i="2"/>
  <c r="K168" i="2" s="1"/>
  <c r="J169" i="2"/>
  <c r="K169" i="2" s="1"/>
  <c r="J170" i="2"/>
  <c r="K170" i="2" s="1"/>
  <c r="J171" i="2"/>
  <c r="K171" i="2" s="1"/>
  <c r="J172" i="2"/>
  <c r="K172" i="2" s="1"/>
  <c r="J173" i="2"/>
  <c r="K173" i="2" s="1"/>
  <c r="J174" i="2"/>
  <c r="K174" i="2" s="1"/>
  <c r="J175" i="2"/>
  <c r="K175" i="2" s="1"/>
  <c r="J176" i="2"/>
  <c r="K176" i="2" s="1"/>
  <c r="J177" i="2"/>
  <c r="K177" i="2" s="1"/>
  <c r="J178" i="2"/>
  <c r="K178" i="2" s="1"/>
  <c r="J179" i="2"/>
  <c r="K179" i="2" s="1"/>
  <c r="J180" i="2"/>
  <c r="K180" i="2" s="1"/>
  <c r="J181" i="2"/>
  <c r="K181" i="2" s="1"/>
  <c r="J182" i="2"/>
  <c r="K182" i="2" s="1"/>
  <c r="J183" i="2"/>
  <c r="K183" i="2" s="1"/>
  <c r="J184" i="2"/>
  <c r="K184" i="2" s="1"/>
  <c r="J185" i="2"/>
  <c r="K185" i="2" s="1"/>
  <c r="J186" i="2"/>
  <c r="K186" i="2" s="1"/>
  <c r="J187" i="2"/>
  <c r="K187" i="2" s="1"/>
  <c r="J188" i="2"/>
  <c r="K188" i="2" s="1"/>
  <c r="J189" i="2"/>
  <c r="K189" i="2" s="1"/>
  <c r="J190" i="2"/>
  <c r="K190" i="2" s="1"/>
  <c r="J191" i="2"/>
  <c r="K191" i="2" s="1"/>
  <c r="J192" i="2"/>
  <c r="K192" i="2" s="1"/>
  <c r="J193" i="2"/>
  <c r="K193" i="2" s="1"/>
  <c r="J194" i="2"/>
  <c r="K194" i="2" s="1"/>
  <c r="J195" i="2"/>
  <c r="K195" i="2" s="1"/>
  <c r="J196" i="2"/>
  <c r="K196" i="2" s="1"/>
  <c r="J197" i="2"/>
  <c r="K197" i="2" s="1"/>
  <c r="J198" i="2"/>
  <c r="K198" i="2" s="1"/>
  <c r="J199" i="2"/>
  <c r="K199" i="2" s="1"/>
  <c r="J200" i="2"/>
  <c r="K200" i="2" s="1"/>
  <c r="J201" i="2"/>
  <c r="K201" i="2" s="1"/>
  <c r="J202" i="2"/>
  <c r="K202" i="2" s="1"/>
  <c r="J203" i="2"/>
  <c r="K203" i="2" s="1"/>
  <c r="J204" i="2"/>
  <c r="K204" i="2" s="1"/>
  <c r="J205" i="2"/>
  <c r="K205" i="2" s="1"/>
  <c r="J206" i="2"/>
  <c r="K206" i="2" s="1"/>
  <c r="J207" i="2"/>
  <c r="K207" i="2" s="1"/>
  <c r="J208" i="2"/>
  <c r="K208" i="2" s="1"/>
  <c r="J209" i="2"/>
  <c r="K209" i="2" s="1"/>
  <c r="J210" i="2"/>
  <c r="K210" i="2" s="1"/>
  <c r="J211" i="2"/>
  <c r="K211" i="2" s="1"/>
  <c r="J212" i="2"/>
  <c r="K212" i="2" s="1"/>
  <c r="J213" i="2"/>
  <c r="K213" i="2" s="1"/>
  <c r="J214" i="2"/>
  <c r="K214" i="2" s="1"/>
  <c r="J215" i="2"/>
  <c r="K215" i="2" s="1"/>
  <c r="J216" i="2"/>
  <c r="K216" i="2" s="1"/>
  <c r="J217" i="2"/>
  <c r="K217" i="2" s="1"/>
  <c r="J218" i="2"/>
  <c r="K218" i="2" s="1"/>
  <c r="J219" i="2"/>
  <c r="K219" i="2" s="1"/>
  <c r="J220" i="2"/>
  <c r="K220" i="2" s="1"/>
  <c r="J221" i="2"/>
  <c r="K221" i="2" s="1"/>
  <c r="J222" i="2"/>
  <c r="K222" i="2" s="1"/>
  <c r="J223" i="2"/>
  <c r="K223" i="2" s="1"/>
  <c r="J224" i="2"/>
  <c r="K224" i="2" s="1"/>
  <c r="J225" i="2"/>
  <c r="K225" i="2" s="1"/>
  <c r="J226" i="2"/>
  <c r="K226" i="2" s="1"/>
  <c r="J227" i="2"/>
  <c r="K227" i="2" s="1"/>
  <c r="J228" i="2"/>
  <c r="K228" i="2" s="1"/>
  <c r="J229" i="2"/>
  <c r="K229" i="2" s="1"/>
  <c r="J230" i="2"/>
  <c r="K230" i="2" s="1"/>
  <c r="J231" i="2"/>
  <c r="K231" i="2" s="1"/>
  <c r="J232" i="2"/>
  <c r="K232" i="2" s="1"/>
  <c r="J233" i="2"/>
  <c r="K233" i="2" s="1"/>
  <c r="J234" i="2"/>
  <c r="K234" i="2" s="1"/>
  <c r="J235" i="2"/>
  <c r="K235" i="2" s="1"/>
  <c r="J236" i="2"/>
  <c r="K236" i="2" s="1"/>
  <c r="J237" i="2"/>
  <c r="K237" i="2" s="1"/>
  <c r="J238" i="2"/>
  <c r="K238" i="2" s="1"/>
  <c r="J239" i="2"/>
  <c r="K239" i="2" s="1"/>
  <c r="J240" i="2"/>
  <c r="K240" i="2" s="1"/>
  <c r="J241" i="2"/>
  <c r="K241" i="2" s="1"/>
  <c r="J242" i="2"/>
  <c r="K242" i="2" s="1"/>
  <c r="J243" i="2"/>
  <c r="K243" i="2" s="1"/>
  <c r="J244" i="2"/>
  <c r="K244" i="2" s="1"/>
  <c r="J245" i="2"/>
  <c r="K245" i="2" s="1"/>
  <c r="J246" i="2"/>
  <c r="K246" i="2" s="1"/>
  <c r="J247" i="2"/>
  <c r="K247" i="2" s="1"/>
  <c r="J248" i="2"/>
  <c r="K248" i="2" s="1"/>
  <c r="J249" i="2"/>
  <c r="K249" i="2" s="1"/>
  <c r="J250" i="2"/>
  <c r="K250" i="2" s="1"/>
  <c r="J251" i="2"/>
  <c r="K251" i="2" s="1"/>
  <c r="J252" i="2"/>
  <c r="K252" i="2" s="1"/>
  <c r="J253" i="2"/>
  <c r="K253" i="2" s="1"/>
  <c r="J254" i="2"/>
  <c r="K254" i="2" s="1"/>
  <c r="J255" i="2"/>
  <c r="K255" i="2" s="1"/>
  <c r="J256" i="2"/>
  <c r="K256" i="2" s="1"/>
  <c r="J257" i="2"/>
  <c r="K257" i="2" s="1"/>
  <c r="J258" i="2"/>
  <c r="K258" i="2" s="1"/>
  <c r="J259" i="2"/>
  <c r="K259" i="2" s="1"/>
  <c r="J260" i="2"/>
  <c r="K260" i="2" s="1"/>
  <c r="J261" i="2"/>
  <c r="K261" i="2" s="1"/>
  <c r="J262" i="2"/>
  <c r="K262" i="2" s="1"/>
  <c r="J263" i="2"/>
  <c r="K263" i="2" s="1"/>
  <c r="J264" i="2"/>
  <c r="K264" i="2" s="1"/>
  <c r="J265" i="2"/>
  <c r="K265" i="2" s="1"/>
  <c r="J266" i="2"/>
  <c r="K266" i="2" s="1"/>
  <c r="J267" i="2"/>
  <c r="K267" i="2" s="1"/>
  <c r="J268" i="2"/>
  <c r="K268" i="2" s="1"/>
  <c r="J269" i="2"/>
  <c r="K269" i="2" s="1"/>
  <c r="J270" i="2"/>
  <c r="K270" i="2" s="1"/>
  <c r="J271" i="2"/>
  <c r="K271" i="2" s="1"/>
  <c r="J272" i="2"/>
  <c r="K272" i="2" s="1"/>
  <c r="J273" i="2"/>
  <c r="K273" i="2" s="1"/>
  <c r="J274" i="2"/>
  <c r="K274" i="2" s="1"/>
  <c r="J275" i="2"/>
  <c r="K275" i="2" s="1"/>
  <c r="J276" i="2"/>
  <c r="K276" i="2" s="1"/>
  <c r="J277" i="2"/>
  <c r="K277" i="2" s="1"/>
  <c r="J278" i="2"/>
  <c r="K278" i="2" s="1"/>
  <c r="J279" i="2"/>
  <c r="K279" i="2" s="1"/>
  <c r="J280" i="2"/>
  <c r="K280" i="2" s="1"/>
  <c r="J281" i="2"/>
  <c r="K281" i="2" s="1"/>
  <c r="J282" i="2"/>
  <c r="K282" i="2" s="1"/>
  <c r="J283" i="2"/>
  <c r="K283" i="2" s="1"/>
  <c r="J284" i="2"/>
  <c r="K284" i="2" s="1"/>
  <c r="J285" i="2"/>
  <c r="K285" i="2" s="1"/>
  <c r="J286" i="2"/>
  <c r="K286" i="2" s="1"/>
  <c r="J287" i="2"/>
  <c r="K287" i="2" s="1"/>
  <c r="J288" i="2"/>
  <c r="K288" i="2" s="1"/>
  <c r="J289" i="2"/>
  <c r="K289" i="2" s="1"/>
  <c r="J290" i="2"/>
  <c r="K290" i="2" s="1"/>
  <c r="J291" i="2"/>
  <c r="K291" i="2" s="1"/>
  <c r="J292" i="2"/>
  <c r="K292" i="2" s="1"/>
  <c r="J293" i="2"/>
  <c r="K293" i="2" s="1"/>
  <c r="J294" i="2"/>
  <c r="K294" i="2" s="1"/>
  <c r="J295" i="2"/>
  <c r="K295" i="2" s="1"/>
  <c r="J296" i="2"/>
  <c r="K296" i="2" s="1"/>
  <c r="J297" i="2"/>
  <c r="K297" i="2" s="1"/>
  <c r="J298" i="2"/>
  <c r="K298" i="2" s="1"/>
  <c r="J299" i="2"/>
  <c r="K299" i="2" s="1"/>
  <c r="J300" i="2"/>
  <c r="K300" i="2" s="1"/>
  <c r="J301" i="2"/>
  <c r="K301" i="2" s="1"/>
  <c r="J302" i="2"/>
  <c r="K302" i="2" s="1"/>
  <c r="J303" i="2"/>
  <c r="K303" i="2" s="1"/>
  <c r="J304" i="2"/>
  <c r="K304" i="2" s="1"/>
  <c r="J305" i="2"/>
  <c r="K305" i="2" s="1"/>
  <c r="J306" i="2"/>
  <c r="K306" i="2" s="1"/>
  <c r="J307" i="2"/>
  <c r="K307" i="2" s="1"/>
  <c r="J308" i="2"/>
  <c r="K308" i="2" s="1"/>
  <c r="J309" i="2"/>
  <c r="K309" i="2" s="1"/>
  <c r="J310" i="2"/>
  <c r="K310" i="2" s="1"/>
  <c r="J311" i="2"/>
  <c r="K311" i="2" s="1"/>
  <c r="J312" i="2"/>
  <c r="K312" i="2" s="1"/>
  <c r="J313" i="2"/>
  <c r="K313" i="2" s="1"/>
  <c r="J314" i="2"/>
  <c r="K314" i="2" s="1"/>
  <c r="J315" i="2"/>
  <c r="K315" i="2" s="1"/>
  <c r="J316" i="2"/>
  <c r="K316" i="2" s="1"/>
  <c r="J317" i="2"/>
  <c r="K317" i="2" s="1"/>
  <c r="J318" i="2"/>
  <c r="K318" i="2" s="1"/>
  <c r="J319" i="2"/>
  <c r="K319" i="2" s="1"/>
  <c r="J320" i="2"/>
  <c r="K320" i="2" s="1"/>
  <c r="J321" i="2"/>
  <c r="K321" i="2" s="1"/>
  <c r="J322" i="2"/>
  <c r="K322" i="2" s="1"/>
  <c r="J323" i="2"/>
  <c r="K323" i="2" s="1"/>
  <c r="J324" i="2"/>
  <c r="K324" i="2" s="1"/>
  <c r="J325" i="2"/>
  <c r="K325" i="2" s="1"/>
  <c r="J326" i="2"/>
  <c r="K326" i="2" s="1"/>
  <c r="J327" i="2"/>
  <c r="K327" i="2" s="1"/>
  <c r="J328" i="2"/>
  <c r="K328" i="2" s="1"/>
  <c r="J329" i="2"/>
  <c r="K329" i="2" s="1"/>
  <c r="J330" i="2"/>
  <c r="K330" i="2" s="1"/>
  <c r="J331" i="2"/>
  <c r="K331" i="2" s="1"/>
  <c r="J332" i="2"/>
  <c r="K332" i="2" s="1"/>
  <c r="J333" i="2"/>
  <c r="K333" i="2" s="1"/>
  <c r="J334" i="2"/>
  <c r="K334" i="2" s="1"/>
  <c r="J335" i="2"/>
  <c r="K335" i="2" s="1"/>
  <c r="J336" i="2"/>
  <c r="K336" i="2" s="1"/>
  <c r="J337" i="2"/>
  <c r="K337" i="2" s="1"/>
  <c r="J338" i="2"/>
  <c r="K338" i="2" s="1"/>
  <c r="J339" i="2"/>
  <c r="K339" i="2" s="1"/>
  <c r="J340" i="2"/>
  <c r="K340" i="2" s="1"/>
  <c r="J341" i="2"/>
  <c r="K341" i="2" s="1"/>
  <c r="J342" i="2"/>
  <c r="K342" i="2" s="1"/>
  <c r="J343" i="2"/>
  <c r="K343" i="2" s="1"/>
  <c r="J344" i="2"/>
  <c r="K344" i="2" s="1"/>
  <c r="J345" i="2"/>
  <c r="K345" i="2" s="1"/>
  <c r="J346" i="2"/>
  <c r="K346" i="2" s="1"/>
  <c r="J347" i="2"/>
  <c r="K347" i="2" s="1"/>
  <c r="J348" i="2"/>
  <c r="K348" i="2" s="1"/>
  <c r="J349" i="2"/>
  <c r="K349" i="2" s="1"/>
  <c r="J350" i="2"/>
  <c r="K350" i="2" s="1"/>
  <c r="J351" i="2"/>
  <c r="K351" i="2" s="1"/>
  <c r="J352" i="2"/>
  <c r="K352" i="2" s="1"/>
  <c r="J353" i="2"/>
  <c r="K353" i="2" s="1"/>
  <c r="J354" i="2"/>
  <c r="K354" i="2" s="1"/>
  <c r="J355" i="2"/>
  <c r="K355" i="2" s="1"/>
  <c r="J356" i="2"/>
  <c r="K356" i="2" s="1"/>
  <c r="J357" i="2"/>
  <c r="K357" i="2" s="1"/>
  <c r="J358" i="2"/>
  <c r="K358" i="2" s="1"/>
  <c r="J359" i="2"/>
  <c r="K359" i="2" s="1"/>
  <c r="J360" i="2"/>
  <c r="K360" i="2" s="1"/>
  <c r="J361" i="2"/>
  <c r="K361" i="2" s="1"/>
  <c r="J362" i="2"/>
  <c r="K362" i="2" s="1"/>
  <c r="J363" i="2"/>
  <c r="K363" i="2" s="1"/>
  <c r="J364" i="2"/>
  <c r="K364" i="2" s="1"/>
  <c r="J365" i="2"/>
  <c r="K365" i="2" s="1"/>
  <c r="J366" i="2"/>
  <c r="K366" i="2" s="1"/>
  <c r="J367" i="2"/>
  <c r="K367" i="2" s="1"/>
  <c r="J368" i="2"/>
  <c r="K368" i="2" s="1"/>
  <c r="J369" i="2"/>
  <c r="K369" i="2" s="1"/>
  <c r="J370" i="2"/>
  <c r="K370" i="2" s="1"/>
  <c r="J371" i="2"/>
  <c r="K371" i="2" s="1"/>
  <c r="J372" i="2"/>
  <c r="K372" i="2" s="1"/>
  <c r="J373" i="2"/>
  <c r="K373" i="2" s="1"/>
  <c r="J374" i="2"/>
  <c r="K374" i="2" s="1"/>
  <c r="J375" i="2"/>
  <c r="K375" i="2" s="1"/>
  <c r="J376" i="2"/>
  <c r="K376" i="2" s="1"/>
  <c r="J377" i="2"/>
  <c r="K377" i="2" s="1"/>
  <c r="J378" i="2"/>
  <c r="K378" i="2" s="1"/>
  <c r="J379" i="2"/>
  <c r="K379" i="2" s="1"/>
  <c r="J380" i="2"/>
  <c r="K380" i="2" s="1"/>
  <c r="J381" i="2"/>
  <c r="K381" i="2" s="1"/>
  <c r="J382" i="2"/>
  <c r="K382" i="2" s="1"/>
  <c r="J383" i="2"/>
  <c r="K383" i="2" s="1"/>
  <c r="J384" i="2"/>
  <c r="K384" i="2" s="1"/>
  <c r="J385" i="2"/>
  <c r="K385" i="2" s="1"/>
  <c r="J386" i="2"/>
  <c r="K386" i="2" s="1"/>
  <c r="J387" i="2"/>
  <c r="K387" i="2" s="1"/>
  <c r="J388" i="2"/>
  <c r="K388" i="2" s="1"/>
  <c r="J389" i="2"/>
  <c r="K389" i="2" s="1"/>
  <c r="J390" i="2"/>
  <c r="K390" i="2" s="1"/>
  <c r="J391" i="2"/>
  <c r="K391" i="2" s="1"/>
  <c r="J392" i="2"/>
  <c r="K392" i="2" s="1"/>
  <c r="J393" i="2"/>
  <c r="K393" i="2" s="1"/>
  <c r="J394" i="2"/>
  <c r="K394" i="2" s="1"/>
  <c r="J395" i="2"/>
  <c r="K395" i="2" s="1"/>
  <c r="J396" i="2"/>
  <c r="K396" i="2" s="1"/>
  <c r="H398" i="2" l="1"/>
  <c r="C87" i="3"/>
  <c r="C86" i="3"/>
  <c r="C85" i="3"/>
  <c r="E52" i="6" l="1"/>
  <c r="E51" i="6"/>
  <c r="E53" i="6" l="1"/>
  <c r="F51" i="6" s="1"/>
  <c r="C721" i="5"/>
  <c r="D721" i="5"/>
  <c r="B721" i="5"/>
  <c r="B708" i="5"/>
  <c r="B710" i="5" s="1"/>
  <c r="I335" i="2"/>
  <c r="C402" i="2"/>
  <c r="C401" i="2"/>
  <c r="F52" i="6" l="1"/>
  <c r="I146" i="2"/>
  <c r="I63" i="2"/>
  <c r="I10" i="2"/>
  <c r="I376" i="2"/>
  <c r="I134" i="2"/>
  <c r="I307" i="2"/>
  <c r="I28" i="2"/>
  <c r="I372" i="2"/>
  <c r="I321" i="2"/>
  <c r="I180" i="2"/>
  <c r="I7" i="2"/>
  <c r="I186" i="2"/>
  <c r="I99" i="2"/>
  <c r="I243" i="2"/>
  <c r="I293" i="2"/>
  <c r="I259" i="2"/>
  <c r="I232" i="2"/>
  <c r="I151" i="2"/>
  <c r="I356" i="2"/>
  <c r="I144" i="2"/>
  <c r="I330" i="2"/>
  <c r="I198" i="2"/>
  <c r="I27" i="2"/>
  <c r="I16" i="2"/>
  <c r="I298" i="2"/>
  <c r="I51" i="2"/>
  <c r="I75" i="2"/>
  <c r="I312" i="2"/>
  <c r="I395" i="2"/>
  <c r="I5" i="2"/>
  <c r="I280" i="2"/>
  <c r="I269" i="2"/>
  <c r="I213" i="2"/>
  <c r="I12" i="2"/>
  <c r="I278" i="2"/>
  <c r="I392" i="2"/>
  <c r="I41" i="2"/>
  <c r="I54" i="2"/>
  <c r="I251" i="2"/>
  <c r="I67" i="2"/>
  <c r="I386" i="2"/>
  <c r="I233" i="2"/>
  <c r="I47" i="2"/>
  <c r="I222" i="2"/>
  <c r="I371" i="2"/>
  <c r="I4" i="2"/>
  <c r="I306" i="2"/>
  <c r="I263" i="2"/>
  <c r="I317" i="2"/>
  <c r="I23" i="2"/>
  <c r="I289" i="2"/>
  <c r="I119" i="2"/>
  <c r="I285" i="2"/>
  <c r="I358" i="2"/>
  <c r="I201" i="2"/>
  <c r="I248" i="2"/>
  <c r="I322" i="2"/>
  <c r="I220" i="2"/>
  <c r="I396" i="2"/>
  <c r="I341" i="2"/>
  <c r="I237" i="2"/>
  <c r="I13" i="2"/>
  <c r="I247" i="2"/>
  <c r="I89" i="2"/>
  <c r="I14" i="2"/>
  <c r="I196" i="2"/>
  <c r="I58" i="2"/>
  <c r="I77" i="2"/>
  <c r="I368" i="2"/>
  <c r="I133" i="2"/>
  <c r="I284" i="2"/>
  <c r="I179" i="2"/>
  <c r="I33" i="2"/>
  <c r="I240" i="2"/>
  <c r="I390" i="2"/>
  <c r="I214" i="2"/>
  <c r="I328" i="2"/>
  <c r="I210" i="2"/>
  <c r="I346" i="2"/>
  <c r="I87" i="2"/>
  <c r="I377" i="2"/>
  <c r="I324" i="2"/>
  <c r="I18" i="2"/>
  <c r="I46" i="2"/>
  <c r="I128" i="2"/>
  <c r="I79" i="2"/>
  <c r="I25" i="2"/>
  <c r="I8" i="2"/>
  <c r="I183" i="2"/>
  <c r="I84" i="2"/>
  <c r="I56" i="2"/>
  <c r="I65" i="2"/>
  <c r="I357" i="2"/>
  <c r="I86" i="2"/>
  <c r="I191" i="2"/>
  <c r="I38" i="2"/>
  <c r="I291" i="2"/>
  <c r="I110" i="2"/>
  <c r="I162" i="2"/>
  <c r="I223" i="2"/>
  <c r="I359" i="2"/>
  <c r="I235" i="2"/>
  <c r="I112" i="2"/>
  <c r="I182" i="2"/>
  <c r="I100" i="2"/>
  <c r="I83" i="2"/>
  <c r="I172" i="2"/>
  <c r="I256" i="2"/>
  <c r="I309" i="2"/>
  <c r="I364" i="2"/>
  <c r="I340" i="2"/>
  <c r="I142" i="2"/>
  <c r="I137" i="2"/>
  <c r="I326" i="2"/>
  <c r="I178" i="2"/>
  <c r="I260" i="2"/>
  <c r="I361" i="2"/>
  <c r="I206" i="2"/>
  <c r="I53" i="2"/>
  <c r="I211" i="2"/>
  <c r="I143" i="2"/>
  <c r="I39" i="2"/>
  <c r="I347" i="2"/>
  <c r="I6" i="2"/>
  <c r="I30" i="2"/>
  <c r="I95" i="2"/>
  <c r="I149" i="2"/>
  <c r="I20" i="2"/>
  <c r="I250" i="2"/>
  <c r="I92" i="2"/>
  <c r="I184" i="2"/>
  <c r="I219" i="2"/>
  <c r="I349" i="2"/>
  <c r="I64" i="2"/>
  <c r="I131" i="2"/>
  <c r="I218" i="2"/>
  <c r="I171" i="2"/>
  <c r="I316" i="2"/>
  <c r="I292" i="2"/>
  <c r="I355" i="2"/>
  <c r="I74" i="2"/>
  <c r="I391" i="2"/>
  <c r="I68" i="2"/>
  <c r="I82" i="2"/>
  <c r="I287" i="2"/>
  <c r="I382" i="2"/>
  <c r="I115" i="2"/>
  <c r="I188" i="2"/>
  <c r="I150" i="2"/>
  <c r="I224" i="2"/>
  <c r="I168" i="2"/>
  <c r="I96" i="2"/>
  <c r="I80" i="2"/>
  <c r="I367" i="2"/>
  <c r="I257" i="2"/>
  <c r="I239" i="2"/>
  <c r="I378" i="2"/>
  <c r="I318" i="2"/>
  <c r="I169" i="2"/>
  <c r="I338" i="2"/>
  <c r="I145" i="2"/>
  <c r="I228" i="2"/>
  <c r="I351" i="2"/>
  <c r="I26" i="2"/>
  <c r="I275" i="2"/>
  <c r="I124" i="2"/>
  <c r="I394" i="2"/>
  <c r="I303" i="2"/>
  <c r="I44" i="2"/>
  <c r="I343" i="2"/>
  <c r="I72" i="2"/>
  <c r="I393" i="2"/>
  <c r="I15" i="2"/>
  <c r="I153" i="2"/>
  <c r="I385" i="2"/>
  <c r="I203" i="2"/>
  <c r="I43" i="2"/>
  <c r="I200" i="2"/>
  <c r="I35" i="2"/>
  <c r="I187" i="2"/>
  <c r="I345" i="2"/>
  <c r="I111" i="2"/>
  <c r="I59" i="2"/>
  <c r="I78" i="2"/>
  <c r="I216" i="2"/>
  <c r="I62" i="2"/>
  <c r="I73" i="2"/>
  <c r="I166" i="2"/>
  <c r="I331" i="2"/>
  <c r="I323" i="2"/>
  <c r="I336" i="2"/>
  <c r="I155" i="2"/>
  <c r="I374" i="2"/>
  <c r="I300" i="2"/>
  <c r="I264" i="2"/>
  <c r="I123" i="2"/>
  <c r="I90" i="2"/>
  <c r="I270" i="2"/>
  <c r="I274" i="2"/>
  <c r="I97" i="2"/>
  <c r="I192" i="2"/>
  <c r="I120" i="2"/>
  <c r="I3" i="2"/>
  <c r="I258" i="2"/>
  <c r="I189" i="2"/>
  <c r="I352" i="2"/>
  <c r="I342" i="2"/>
  <c r="I49" i="2"/>
  <c r="I185" i="2"/>
  <c r="I305" i="2"/>
  <c r="I107" i="2"/>
  <c r="I193" i="2"/>
  <c r="I242" i="2"/>
  <c r="I217" i="2"/>
  <c r="I85" i="2"/>
  <c r="I121" i="2"/>
  <c r="I70" i="2"/>
  <c r="I332" i="2"/>
  <c r="I333" i="2"/>
  <c r="I301" i="2"/>
  <c r="I161" i="2"/>
  <c r="I369" i="2"/>
  <c r="I221" i="2"/>
  <c r="I127" i="2"/>
  <c r="I129" i="2"/>
  <c r="I76" i="2"/>
  <c r="I98" i="2"/>
  <c r="I22" i="2"/>
  <c r="I230" i="2"/>
  <c r="I34" i="2"/>
  <c r="I384" i="2"/>
  <c r="I94" i="2"/>
  <c r="I173" i="2"/>
  <c r="I117" i="2"/>
  <c r="I255" i="2"/>
  <c r="I225" i="2"/>
  <c r="I273" i="2"/>
  <c r="I288" i="2"/>
  <c r="I375" i="2"/>
  <c r="I290" i="2"/>
  <c r="I170" i="2"/>
  <c r="I204" i="2"/>
  <c r="I272" i="2"/>
  <c r="I81" i="2"/>
  <c r="I177" i="2"/>
  <c r="I207" i="2"/>
  <c r="I103" i="2"/>
  <c r="I226" i="2"/>
  <c r="I174" i="2"/>
  <c r="I337" i="2"/>
  <c r="I282" i="2"/>
  <c r="I101" i="2"/>
  <c r="I246" i="2"/>
  <c r="I366" i="2"/>
  <c r="I17" i="2"/>
  <c r="I308" i="2"/>
  <c r="I36" i="2"/>
  <c r="I116" i="2"/>
  <c r="I19" i="2"/>
  <c r="I241" i="2"/>
  <c r="I229" i="2"/>
  <c r="I313" i="2"/>
  <c r="I60" i="2"/>
  <c r="I294" i="2"/>
  <c r="I52" i="2"/>
  <c r="I245" i="2"/>
  <c r="I268" i="2"/>
  <c r="I254" i="2"/>
  <c r="I165" i="2"/>
  <c r="I302" i="2"/>
  <c r="I138" i="2"/>
  <c r="I163" i="2"/>
  <c r="I266" i="2"/>
  <c r="I157" i="2"/>
  <c r="I310" i="2"/>
  <c r="I136" i="2"/>
  <c r="I195" i="2"/>
  <c r="I295" i="2"/>
  <c r="I299" i="2"/>
  <c r="I141" i="2"/>
  <c r="I314" i="2"/>
  <c r="I135" i="2"/>
  <c r="I234" i="2"/>
  <c r="I48" i="2"/>
  <c r="I360" i="2"/>
  <c r="I379" i="2"/>
  <c r="I365" i="2"/>
  <c r="I88" i="2"/>
  <c r="I389" i="2"/>
  <c r="I181" i="2"/>
  <c r="I106" i="2"/>
  <c r="I130" i="2"/>
  <c r="I132" i="2"/>
  <c r="I202" i="2"/>
  <c r="I279" i="2"/>
  <c r="I231" i="2"/>
  <c r="I69" i="2"/>
  <c r="I281" i="2"/>
  <c r="I9" i="2"/>
  <c r="I327" i="2"/>
  <c r="I354" i="2"/>
  <c r="I236" i="2"/>
  <c r="I32" i="2"/>
  <c r="I55" i="2"/>
  <c r="I29" i="2"/>
  <c r="I315" i="2"/>
  <c r="I11" i="2"/>
  <c r="I156" i="2"/>
  <c r="I238" i="2"/>
  <c r="I227" i="2"/>
  <c r="I164" i="2"/>
  <c r="I296" i="2"/>
  <c r="I373" i="2"/>
  <c r="I158" i="2"/>
  <c r="I40" i="2"/>
  <c r="I93" i="2"/>
  <c r="I31" i="2"/>
  <c r="I286" i="2"/>
  <c r="I261" i="2"/>
  <c r="I344" i="2"/>
  <c r="I194" i="2"/>
  <c r="I311" i="2"/>
  <c r="I381" i="2"/>
  <c r="I339" i="2"/>
  <c r="I21" i="2"/>
  <c r="I249" i="2"/>
  <c r="I253" i="2"/>
  <c r="I276" i="2"/>
  <c r="I139" i="2"/>
  <c r="I160" i="2"/>
  <c r="I176" i="2"/>
  <c r="I370" i="2"/>
  <c r="I304" i="2"/>
  <c r="I125" i="2"/>
  <c r="I319" i="2"/>
  <c r="I362" i="2"/>
  <c r="I140" i="2"/>
  <c r="I37" i="2"/>
  <c r="I383" i="2"/>
  <c r="I126" i="2"/>
  <c r="I45" i="2"/>
  <c r="I244" i="2"/>
  <c r="I118" i="2"/>
  <c r="I209" i="2"/>
  <c r="I252" i="2"/>
  <c r="I122" i="2"/>
  <c r="I71" i="2"/>
  <c r="I208" i="2"/>
  <c r="I215" i="2"/>
  <c r="I325" i="2"/>
  <c r="I265" i="2"/>
  <c r="I205" i="2"/>
  <c r="I320" i="2"/>
  <c r="I197" i="2"/>
  <c r="I167" i="2"/>
  <c r="I283" i="2"/>
  <c r="I152" i="2"/>
  <c r="I262" i="2"/>
  <c r="I388" i="2"/>
  <c r="I329" i="2"/>
  <c r="I387" i="2"/>
  <c r="I154" i="2"/>
  <c r="I271" i="2"/>
  <c r="I190" i="2"/>
  <c r="I277" i="2"/>
  <c r="I297" i="2"/>
  <c r="I363" i="2"/>
  <c r="I42" i="2"/>
  <c r="I50" i="2"/>
  <c r="I380" i="2"/>
  <c r="I91" i="2"/>
  <c r="I159" i="2"/>
  <c r="I61" i="2"/>
  <c r="I66" i="2"/>
  <c r="I109" i="2"/>
  <c r="I104" i="2"/>
  <c r="I334" i="2"/>
  <c r="I353" i="2"/>
  <c r="I348" i="2"/>
  <c r="I350" i="2"/>
  <c r="I102" i="2"/>
  <c r="I57" i="2"/>
  <c r="I108" i="2"/>
  <c r="I113" i="2"/>
  <c r="I105" i="2"/>
  <c r="I212" i="2"/>
  <c r="I147" i="2"/>
  <c r="I148" i="2"/>
  <c r="I24" i="2"/>
  <c r="I175" i="2"/>
  <c r="I199" i="2"/>
  <c r="I2" i="2"/>
  <c r="I114" i="2"/>
  <c r="I267" i="2"/>
  <c r="G82" i="1"/>
  <c r="G81" i="1"/>
  <c r="E71" i="1"/>
  <c r="D402" i="2" l="1"/>
  <c r="D401" i="2"/>
  <c r="E79" i="3"/>
  <c r="H77" i="3" s="1"/>
  <c r="D79" i="3"/>
  <c r="G79" i="3" s="1"/>
  <c r="C79" i="3"/>
  <c r="F75" i="3" s="1"/>
  <c r="G40" i="3" l="1"/>
  <c r="G4" i="3"/>
  <c r="H16" i="3"/>
  <c r="G44" i="3"/>
  <c r="G20" i="3"/>
  <c r="G48" i="3"/>
  <c r="H4" i="3"/>
  <c r="H20" i="3"/>
  <c r="G52" i="3"/>
  <c r="G8" i="3"/>
  <c r="G24" i="3"/>
  <c r="H56" i="3"/>
  <c r="H8" i="3"/>
  <c r="G28" i="3"/>
  <c r="G62" i="3"/>
  <c r="H12" i="3"/>
  <c r="G36" i="3"/>
  <c r="G16" i="3"/>
  <c r="G12" i="3"/>
  <c r="G32" i="3"/>
  <c r="H24" i="3"/>
  <c r="H36" i="3"/>
  <c r="H48" i="3"/>
  <c r="H62" i="3"/>
  <c r="G13" i="3"/>
  <c r="G21" i="3"/>
  <c r="G29" i="3"/>
  <c r="G37" i="3"/>
  <c r="G45" i="3"/>
  <c r="H57" i="3"/>
  <c r="H13" i="3"/>
  <c r="H17" i="3"/>
  <c r="H33" i="3"/>
  <c r="H41" i="3"/>
  <c r="H63" i="3"/>
  <c r="G6" i="3"/>
  <c r="G10" i="3"/>
  <c r="G14" i="3"/>
  <c r="G18" i="3"/>
  <c r="G22" i="3"/>
  <c r="G26" i="3"/>
  <c r="G30" i="3"/>
  <c r="G34" i="3"/>
  <c r="G38" i="3"/>
  <c r="G42" i="3"/>
  <c r="G46" i="3"/>
  <c r="G50" i="3"/>
  <c r="G54" i="3"/>
  <c r="H58" i="3"/>
  <c r="H64" i="3"/>
  <c r="H28" i="3"/>
  <c r="H40" i="3"/>
  <c r="H52" i="3"/>
  <c r="G57" i="3"/>
  <c r="G17" i="3"/>
  <c r="G25" i="3"/>
  <c r="G33" i="3"/>
  <c r="G41" i="3"/>
  <c r="G63" i="3"/>
  <c r="H9" i="3"/>
  <c r="H21" i="3"/>
  <c r="H37" i="3"/>
  <c r="H45" i="3"/>
  <c r="G58" i="3"/>
  <c r="H6" i="3"/>
  <c r="H10" i="3"/>
  <c r="H14" i="3"/>
  <c r="H18" i="3"/>
  <c r="H22" i="3"/>
  <c r="H26" i="3"/>
  <c r="H30" i="3"/>
  <c r="H34" i="3"/>
  <c r="H38" i="3"/>
  <c r="H42" i="3"/>
  <c r="H46" i="3"/>
  <c r="H50" i="3"/>
  <c r="H54" i="3"/>
  <c r="G59" i="3"/>
  <c r="G65" i="3"/>
  <c r="H32" i="3"/>
  <c r="G5" i="3"/>
  <c r="G53" i="3"/>
  <c r="H25" i="3"/>
  <c r="H49" i="3"/>
  <c r="G3" i="3"/>
  <c r="G7" i="3"/>
  <c r="G11" i="3"/>
  <c r="G15" i="3"/>
  <c r="G19" i="3"/>
  <c r="G23" i="3"/>
  <c r="G27" i="3"/>
  <c r="G31" i="3"/>
  <c r="G35" i="3"/>
  <c r="G39" i="3"/>
  <c r="G43" i="3"/>
  <c r="G47" i="3"/>
  <c r="G51" i="3"/>
  <c r="G55" i="3"/>
  <c r="G60" i="3"/>
  <c r="H65" i="3"/>
  <c r="H44" i="3"/>
  <c r="G9" i="3"/>
  <c r="G49" i="3"/>
  <c r="H5" i="3"/>
  <c r="H29" i="3"/>
  <c r="H53" i="3"/>
  <c r="H3" i="3"/>
  <c r="H7" i="3"/>
  <c r="H11" i="3"/>
  <c r="H15" i="3"/>
  <c r="H19" i="3"/>
  <c r="H23" i="3"/>
  <c r="H27" i="3"/>
  <c r="H31" i="3"/>
  <c r="H35" i="3"/>
  <c r="H39" i="3"/>
  <c r="H43" i="3"/>
  <c r="H47" i="3"/>
  <c r="H51" i="3"/>
  <c r="H55" i="3"/>
  <c r="H60" i="3"/>
  <c r="G66" i="3"/>
  <c r="H67" i="3"/>
  <c r="H68" i="3"/>
  <c r="G70" i="3"/>
  <c r="G71" i="3"/>
  <c r="H71" i="3"/>
  <c r="G67" i="3"/>
  <c r="H72" i="3"/>
  <c r="G73" i="3"/>
  <c r="H73" i="3"/>
  <c r="G75" i="3"/>
  <c r="H75" i="3"/>
  <c r="H70" i="3"/>
  <c r="H59" i="3"/>
  <c r="G78" i="3"/>
  <c r="H78" i="3"/>
  <c r="F17" i="3"/>
  <c r="F47" i="3"/>
  <c r="F70" i="3"/>
  <c r="F6" i="3"/>
  <c r="F14" i="3"/>
  <c r="F22" i="3"/>
  <c r="F30" i="3"/>
  <c r="F38" i="3"/>
  <c r="F46" i="3"/>
  <c r="F60" i="3"/>
  <c r="F68" i="3"/>
  <c r="H76" i="3"/>
  <c r="F77" i="3"/>
  <c r="F9" i="3"/>
  <c r="F25" i="3"/>
  <c r="F41" i="3"/>
  <c r="F4" i="3"/>
  <c r="F28" i="3"/>
  <c r="F36" i="3"/>
  <c r="F44" i="3"/>
  <c r="F58" i="3"/>
  <c r="F73" i="3"/>
  <c r="F7" i="3"/>
  <c r="F31" i="3"/>
  <c r="F61" i="3"/>
  <c r="F10" i="3"/>
  <c r="F34" i="3"/>
  <c r="F42" i="3"/>
  <c r="F50" i="3"/>
  <c r="F53" i="3"/>
  <c r="F62" i="3"/>
  <c r="F5" i="3"/>
  <c r="F13" i="3"/>
  <c r="F21" i="3"/>
  <c r="F29" i="3"/>
  <c r="F37" i="3"/>
  <c r="F45" i="3"/>
  <c r="F56" i="3"/>
  <c r="F59" i="3"/>
  <c r="F12" i="3"/>
  <c r="F69" i="3"/>
  <c r="F23" i="3"/>
  <c r="F26" i="3"/>
  <c r="F8" i="3"/>
  <c r="F16" i="3"/>
  <c r="F24" i="3"/>
  <c r="F32" i="3"/>
  <c r="F40" i="3"/>
  <c r="F48" i="3"/>
  <c r="F71" i="3"/>
  <c r="F33" i="3"/>
  <c r="F49" i="3"/>
  <c r="F20" i="3"/>
  <c r="F55" i="3"/>
  <c r="F15" i="3"/>
  <c r="F39" i="3"/>
  <c r="F18" i="3"/>
  <c r="F3" i="3"/>
  <c r="F11" i="3"/>
  <c r="F19" i="3"/>
  <c r="F27" i="3"/>
  <c r="F35" i="3"/>
  <c r="F43" i="3"/>
  <c r="F51" i="3"/>
  <c r="F54" i="3"/>
  <c r="F57" i="3"/>
  <c r="F63" i="3"/>
  <c r="F76" i="3"/>
  <c r="H79" i="3"/>
  <c r="F78" i="3"/>
  <c r="F66" i="3"/>
  <c r="F74" i="3"/>
  <c r="F52" i="3"/>
  <c r="F65" i="3"/>
  <c r="G68" i="3"/>
  <c r="G76" i="3"/>
  <c r="G74" i="3"/>
  <c r="G61" i="3"/>
  <c r="F64" i="3"/>
  <c r="H66" i="3"/>
  <c r="G69" i="3"/>
  <c r="F72" i="3"/>
  <c r="H74" i="3"/>
  <c r="G77" i="3"/>
  <c r="F79" i="3"/>
  <c r="G56" i="3"/>
  <c r="H61" i="3"/>
  <c r="G64" i="3"/>
  <c r="F67" i="3"/>
  <c r="H69" i="3"/>
  <c r="G72" i="3"/>
  <c r="H82" i="1" l="1"/>
  <c r="H81" i="1"/>
  <c r="E66" i="1"/>
  <c r="E10" i="1"/>
  <c r="E63" i="1"/>
  <c r="E59" i="1"/>
  <c r="E42" i="1"/>
  <c r="E37" i="1"/>
  <c r="E76" i="1"/>
  <c r="E56" i="1"/>
  <c r="E62" i="1"/>
  <c r="E75" i="1"/>
  <c r="E61" i="1"/>
  <c r="E73" i="1"/>
  <c r="E68" i="1"/>
  <c r="E65" i="1"/>
  <c r="E69" i="1"/>
  <c r="E70" i="1"/>
  <c r="E39" i="1"/>
  <c r="E31" i="1"/>
  <c r="E67" i="1"/>
  <c r="E72" i="1"/>
  <c r="E60" i="1"/>
  <c r="E74" i="1"/>
  <c r="E77" i="1"/>
  <c r="E64" i="1"/>
  <c r="E29" i="1"/>
  <c r="E36" i="1"/>
  <c r="E34" i="1"/>
  <c r="E28" i="1"/>
  <c r="E43" i="1"/>
  <c r="E3" i="1"/>
  <c r="E13" i="1"/>
  <c r="E11" i="1"/>
  <c r="E8" i="1"/>
  <c r="E16" i="1"/>
  <c r="E15" i="1"/>
  <c r="E23" i="1"/>
  <c r="E25" i="1"/>
  <c r="E35" i="1"/>
  <c r="E20" i="1"/>
  <c r="E4" i="1"/>
  <c r="E5" i="1"/>
  <c r="E9" i="1"/>
  <c r="E14" i="1"/>
  <c r="E24" i="1"/>
  <c r="E12" i="1"/>
  <c r="E27" i="1"/>
  <c r="E22" i="1"/>
  <c r="E21" i="1"/>
  <c r="E17" i="1"/>
  <c r="E18" i="1"/>
  <c r="E2" i="1"/>
  <c r="E7" i="1"/>
  <c r="E6" i="1"/>
  <c r="E19" i="1"/>
  <c r="E48" i="1"/>
  <c r="E44" i="1"/>
  <c r="E49" i="1"/>
  <c r="E51" i="1"/>
  <c r="E46" i="1"/>
  <c r="E55" i="1"/>
  <c r="E40" i="1"/>
  <c r="E45" i="1"/>
  <c r="E41" i="1"/>
  <c r="E50" i="1"/>
  <c r="E53" i="1"/>
  <c r="E38" i="1"/>
  <c r="E33" i="1"/>
  <c r="E58" i="1"/>
  <c r="E32" i="1"/>
  <c r="E57" i="1"/>
  <c r="E30" i="1"/>
  <c r="E54" i="1"/>
  <c r="E47" i="1"/>
  <c r="E52" i="1"/>
  <c r="E26" i="1"/>
</calcChain>
</file>

<file path=xl/sharedStrings.xml><?xml version="1.0" encoding="utf-8"?>
<sst xmlns="http://schemas.openxmlformats.org/spreadsheetml/2006/main" count="10927" uniqueCount="3267">
  <si>
    <t>PCIA</t>
  </si>
  <si>
    <t>ZONA</t>
  </si>
  <si>
    <t>APELPALD</t>
  </si>
  <si>
    <t>LA PAMPA</t>
  </si>
  <si>
    <t>APELP</t>
  </si>
  <si>
    <t>SI</t>
  </si>
  <si>
    <t>C16OCTUW</t>
  </si>
  <si>
    <t>CHUBUT</t>
  </si>
  <si>
    <t>COOP. 16 DE OCTUBRE</t>
  </si>
  <si>
    <t>CCHACA1W</t>
  </si>
  <si>
    <t>BUENOS AIRES</t>
  </si>
  <si>
    <t>COOP. CHACABUCO</t>
  </si>
  <si>
    <t>CCOLON1W</t>
  </si>
  <si>
    <t>COOP. COLON BS. AS.</t>
  </si>
  <si>
    <t>CCOMODUW</t>
  </si>
  <si>
    <t>COOP.COMODORO RIVADAVIA</t>
  </si>
  <si>
    <t>CDORRE2W</t>
  </si>
  <si>
    <t>COOP. CNEL. DORREGO BS. AS.</t>
  </si>
  <si>
    <t>CEOSCOEW</t>
  </si>
  <si>
    <t>ENTRE RÍOS</t>
  </si>
  <si>
    <t>CEOS CONCORDIA</t>
  </si>
  <si>
    <t>CGAIMAUW</t>
  </si>
  <si>
    <t>COOP. ELECTRICA DE GAIMAN</t>
  </si>
  <si>
    <t>NO</t>
  </si>
  <si>
    <t>CGCRUZMW</t>
  </si>
  <si>
    <t>MENDOZA</t>
  </si>
  <si>
    <t>COOPER.ELEC.GODOY CRUZ DISTRIB</t>
  </si>
  <si>
    <t>CGUALEEW</t>
  </si>
  <si>
    <t>COOP. GUALEGUAYCHU E.R.</t>
  </si>
  <si>
    <t>CMONTE1W</t>
  </si>
  <si>
    <t>COOPERATIVA MONTE</t>
  </si>
  <si>
    <t>CMOREN1W</t>
  </si>
  <si>
    <t>COOP. MNO. MORENO BS. AS.</t>
  </si>
  <si>
    <t>CNECNE3W</t>
  </si>
  <si>
    <t>COOPERATIVA DE NECOCHEA</t>
  </si>
  <si>
    <t>COAZUL3W</t>
  </si>
  <si>
    <t>COOP. AZUL BS. AS.</t>
  </si>
  <si>
    <t>COLAVA3W</t>
  </si>
  <si>
    <t>COOP. OLAVARRIA BS. AS.</t>
  </si>
  <si>
    <t>CPRING2W</t>
  </si>
  <si>
    <t>COOP. ELECT PRINGLES</t>
  </si>
  <si>
    <t>CPUNTA2W</t>
  </si>
  <si>
    <t>COOP PUNTA ALTA</t>
  </si>
  <si>
    <t>CSALAD1W</t>
  </si>
  <si>
    <t>COOPERATIVA SALADILLO</t>
  </si>
  <si>
    <t>CSALTO1W</t>
  </si>
  <si>
    <t>COOP. SALTO BS. AS.</t>
  </si>
  <si>
    <t>CSPEDR1W</t>
  </si>
  <si>
    <t>COOP. SAN PEDRO</t>
  </si>
  <si>
    <t>DGSPCHUD</t>
  </si>
  <si>
    <t>DGSP Chubut</t>
  </si>
  <si>
    <t>EDELARFD</t>
  </si>
  <si>
    <t>LA RIOJA</t>
  </si>
  <si>
    <t>EMP. DE ENERGIA DE LA RIOJA SA</t>
  </si>
  <si>
    <t>EDEMSAMD</t>
  </si>
  <si>
    <t>ENERGIA DE MENDOZA SA</t>
  </si>
  <si>
    <t>EDENBA1D</t>
  </si>
  <si>
    <t>EMP DIST ENERG NORTE</t>
  </si>
  <si>
    <t>EDENOROD</t>
  </si>
  <si>
    <t>EDENOR DISTRIBUIDOR</t>
  </si>
  <si>
    <t>EDERSARD</t>
  </si>
  <si>
    <t>RÍO NEGRO</t>
  </si>
  <si>
    <t>EMP DE ENERGIA DE RIO NEGRO SA</t>
  </si>
  <si>
    <t>EDESAEGD</t>
  </si>
  <si>
    <t>SANTIAGO DEL ESTERO</t>
  </si>
  <si>
    <t>EMPRESA DIS. S. ESTERO SA</t>
  </si>
  <si>
    <t>EDESALDD</t>
  </si>
  <si>
    <t>SAN LUIS</t>
  </si>
  <si>
    <t>EDESAL DISTRIBUIDOR</t>
  </si>
  <si>
    <t>EDESBA2D</t>
  </si>
  <si>
    <t>EMP DIST ENERG SUR</t>
  </si>
  <si>
    <t>EDESTEMD</t>
  </si>
  <si>
    <t>EDESTESA(EMP.DIST.EL.DEL ESTE)</t>
  </si>
  <si>
    <t>EDETUCTD</t>
  </si>
  <si>
    <t>TUCUMÁN</t>
  </si>
  <si>
    <t>EDET TUCUMAN</t>
  </si>
  <si>
    <t>EJUESAYD</t>
  </si>
  <si>
    <t>JUJUY</t>
  </si>
  <si>
    <t>EMPRESA JUJENIA DE ENERGIA SA</t>
  </si>
  <si>
    <t>EMISSAND</t>
  </si>
  <si>
    <t>MISIONES</t>
  </si>
  <si>
    <t>EMP.ELECTRIC.DE MISIONES S.A.</t>
  </si>
  <si>
    <t>ENERSAED</t>
  </si>
  <si>
    <t>ENERGIA DE ENTRE RIOS SA</t>
  </si>
  <si>
    <t>EPECORXD</t>
  </si>
  <si>
    <t>CÓRDOBA</t>
  </si>
  <si>
    <t>EPEC DISTRIBUIDOR</t>
  </si>
  <si>
    <t>EPESAFSD</t>
  </si>
  <si>
    <t>SANTA FE</t>
  </si>
  <si>
    <t>EPESF DISTRIBUIDOR</t>
  </si>
  <si>
    <t>REFSAFPD</t>
  </si>
  <si>
    <t>FORMOSA</t>
  </si>
  <si>
    <t>RECURSOS Y ENERGIA FORMOSA SA</t>
  </si>
  <si>
    <t>TANDIL3W</t>
  </si>
  <si>
    <t>USINA POPULAR DE TANDIL-DISTR.</t>
  </si>
  <si>
    <t>EPENEUQD</t>
  </si>
  <si>
    <t>NEUQUÉN</t>
  </si>
  <si>
    <t>EPEN DISTRIBUIDOR</t>
  </si>
  <si>
    <t>EDECATKD</t>
  </si>
  <si>
    <t>CATAMARCA</t>
  </si>
  <si>
    <t>ENERGIA DE CATAMARCA S.A.</t>
  </si>
  <si>
    <t>EDESASAD</t>
  </si>
  <si>
    <t>SALTA</t>
  </si>
  <si>
    <t>EMP.DIST.ENERGIA DE SALTA</t>
  </si>
  <si>
    <t>ESANJUJD</t>
  </si>
  <si>
    <t>SAN JUAN</t>
  </si>
  <si>
    <t>ENERGÍA SAN JUAN SA EX-EDESSA</t>
  </si>
  <si>
    <t>SECHEPHD</t>
  </si>
  <si>
    <t>SECHEEP</t>
  </si>
  <si>
    <t>EDELAPID</t>
  </si>
  <si>
    <t>EDELAP SA</t>
  </si>
  <si>
    <t>DPCORRWD</t>
  </si>
  <si>
    <t>CORRIENTES</t>
  </si>
  <si>
    <t>DPE CORRIENTES</t>
  </si>
  <si>
    <t>EDESURCD</t>
  </si>
  <si>
    <t>EDESUR DISTRIBUIDOR</t>
  </si>
  <si>
    <t>C3AR3A3W</t>
  </si>
  <si>
    <t>COOP. CELTA - TRES ARROYOS</t>
  </si>
  <si>
    <t>CALFAVQW</t>
  </si>
  <si>
    <t>CALF NEUQUEN DISTRIBUIDOR</t>
  </si>
  <si>
    <t>CBARILRW</t>
  </si>
  <si>
    <t>COOP.ELECT.DE BARILOCHE</t>
  </si>
  <si>
    <t>CPERGA1W</t>
  </si>
  <si>
    <t>COOP. PERGAMINO BS. AS.</t>
  </si>
  <si>
    <t>SPSECRZD</t>
  </si>
  <si>
    <t>SANTA CRUZ</t>
  </si>
  <si>
    <t>SPSE SANTA CRUZ</t>
  </si>
  <si>
    <t>CARECO1W</t>
  </si>
  <si>
    <t>COOP.DE SAN ANTONIO DE ARECO</t>
  </si>
  <si>
    <t>CBARKE3W</t>
  </si>
  <si>
    <t>COOPERATIVA DE BARKER</t>
  </si>
  <si>
    <t>CCASTE3W</t>
  </si>
  <si>
    <t>COOP. CASTELLI</t>
  </si>
  <si>
    <t>CEVIGE3W</t>
  </si>
  <si>
    <t>COOP. VILLA GESELL</t>
  </si>
  <si>
    <t>CLEZAM3W</t>
  </si>
  <si>
    <t>COOPERATIVA DE LEZAMA</t>
  </si>
  <si>
    <t>CLFLOR3W</t>
  </si>
  <si>
    <t>COOP. DE E LAS FLORES</t>
  </si>
  <si>
    <t>CLUJAN1W</t>
  </si>
  <si>
    <t>COOP. LUJAN BS. AS.</t>
  </si>
  <si>
    <t>CMADRYUW</t>
  </si>
  <si>
    <t>COOP. PUERTO MADRYN</t>
  </si>
  <si>
    <t>CMHERM2W</t>
  </si>
  <si>
    <t>C.ELECT.MONTE HERMOSO LTDA.</t>
  </si>
  <si>
    <t>CPIGUE2W</t>
  </si>
  <si>
    <t>COOPERATIVA DE PIGUE-DISTRIB.</t>
  </si>
  <si>
    <t>CPSARMUW</t>
  </si>
  <si>
    <t>Coop. Prov. S.P. de SARMIENTO</t>
  </si>
  <si>
    <t>CRAMAL1W</t>
  </si>
  <si>
    <t>COOP. RAMALLO</t>
  </si>
  <si>
    <t>CRANCH3W</t>
  </si>
  <si>
    <t>COOP. DE ELECTR. DE RANCHOS</t>
  </si>
  <si>
    <t>CRAWSOUW</t>
  </si>
  <si>
    <t>COOP. SERVICIOS DE RAWSON</t>
  </si>
  <si>
    <t>CRIVAD1W</t>
  </si>
  <si>
    <t>COOPERATIVA ELEC. DE RIVADAVIA</t>
  </si>
  <si>
    <t>CROJAS1W</t>
  </si>
  <si>
    <t>COOP.DE LUZ Y F.DE ROJAS</t>
  </si>
  <si>
    <t>CSBERN3W</t>
  </si>
  <si>
    <t>CESOP LTDA SAN BERNARDO</t>
  </si>
  <si>
    <t>CSPUAN2W</t>
  </si>
  <si>
    <t>COOPERATIVA DE PUAN LTDA.</t>
  </si>
  <si>
    <t>CTRELEUW</t>
  </si>
  <si>
    <t>COOP. TRELEW</t>
  </si>
  <si>
    <t>CTRLAU1W</t>
  </si>
  <si>
    <t>COOP. TRENQUE LAUQUEN</t>
  </si>
  <si>
    <t>CZARAT1W</t>
  </si>
  <si>
    <t>COOP. ZARATE BS. AS.</t>
  </si>
  <si>
    <t>DECSASJW</t>
  </si>
  <si>
    <t>DIST. ELECTRICA DE CAUCETE</t>
  </si>
  <si>
    <t>EDEABA3D</t>
  </si>
  <si>
    <t>EMP DIST ENERG ATLANTICA</t>
  </si>
  <si>
    <t>MUPITRZW</t>
  </si>
  <si>
    <t>COOP. MUNIC PICO TRUNCADO</t>
  </si>
  <si>
    <t>CONVENIO</t>
  </si>
  <si>
    <t>CONTRAPARTE</t>
  </si>
  <si>
    <t>AARGTAOY</t>
  </si>
  <si>
    <t>AEROP ARG 2000 - Aeroparque</t>
  </si>
  <si>
    <t>EDENOR</t>
  </si>
  <si>
    <t>ABRILHCY</t>
  </si>
  <si>
    <t>ABRIL CLUB DE CAMPO</t>
  </si>
  <si>
    <t>ACARQQ3Y</t>
  </si>
  <si>
    <t>ASOC.COOP.ARG. - Quequén</t>
  </si>
  <si>
    <t>ACARSLSY</t>
  </si>
  <si>
    <t>ASOC.COOP.ARG. - San Lorenzo</t>
  </si>
  <si>
    <t>EPESF</t>
  </si>
  <si>
    <t>ACERBR1Y</t>
  </si>
  <si>
    <t>Planta Bragado</t>
  </si>
  <si>
    <t>EDEN</t>
  </si>
  <si>
    <t>ACINTBOY</t>
  </si>
  <si>
    <t>ACINVCSZ</t>
  </si>
  <si>
    <t>ACINDAR PTA. TABLADA</t>
  </si>
  <si>
    <t>ACINDAR PTA. V. CONSTITUCION</t>
  </si>
  <si>
    <t>TRANSENER</t>
  </si>
  <si>
    <t>ACUYLCMY</t>
  </si>
  <si>
    <t>ACEROS CUYANOS S.A.- L.DE CUYO</t>
  </si>
  <si>
    <t>EMSA</t>
  </si>
  <si>
    <t>AEEZECCY</t>
  </si>
  <si>
    <t>AEROP ARG 2000 EX FAA EZEIZA</t>
  </si>
  <si>
    <t>EDESUR</t>
  </si>
  <si>
    <t>AGEABACY</t>
  </si>
  <si>
    <t>A.G.E.A. S.A. -Zepita</t>
  </si>
  <si>
    <t>AGEATACY</t>
  </si>
  <si>
    <t>ARTE GRAFICA EDIT.Pta.Tacuari</t>
  </si>
  <si>
    <t>AIRLBB2Z</t>
  </si>
  <si>
    <t>AIRLVCSY</t>
  </si>
  <si>
    <t>AIR LIQUIDE - Pta.Bahia Blanca</t>
  </si>
  <si>
    <t>TRANSBA</t>
  </si>
  <si>
    <t>AIR LIQUIDE ARG S.A.-CAMPANA</t>
  </si>
  <si>
    <t>AIRLCA1Z</t>
  </si>
  <si>
    <t>AXIÓN</t>
  </si>
  <si>
    <t>AIRLLACY</t>
  </si>
  <si>
    <t>AIRLSN1Y</t>
  </si>
  <si>
    <t>AIR LIQUIDE - Llavallol</t>
  </si>
  <si>
    <t>AIRLNSIY</t>
  </si>
  <si>
    <t>AIR LIQUIDE - Ensenada</t>
  </si>
  <si>
    <t>EDELAP</t>
  </si>
  <si>
    <t>DIQUE</t>
  </si>
  <si>
    <t>AIR LIQUIDE - P3 SIDERAR</t>
  </si>
  <si>
    <t>SAN NICOLAS</t>
  </si>
  <si>
    <t>SIDERAR</t>
  </si>
  <si>
    <t>AIRLBB2Z; AIRLNSIY</t>
  </si>
  <si>
    <t>AIR LIQUIDE - V.Constitucion</t>
  </si>
  <si>
    <t>ACINDAR</t>
  </si>
  <si>
    <t>AKZOGAOY</t>
  </si>
  <si>
    <t>AKZO NOBEL ARG.-EX ALBA</t>
  </si>
  <si>
    <t>AKZOSLSY</t>
  </si>
  <si>
    <t>NOURYON CHEMICALS ARGENTINA</t>
  </si>
  <si>
    <t>ALPLAVOY</t>
  </si>
  <si>
    <t>ALPLA AVELLANEDA S.A. - Pilar</t>
  </si>
  <si>
    <t>PILAR</t>
  </si>
  <si>
    <t>ALSOALOY</t>
  </si>
  <si>
    <t>ALIMENTOS DE SOJA S.A.</t>
  </si>
  <si>
    <t>IRSAAPOY</t>
  </si>
  <si>
    <t>ALTO PALERMO SA(EX-APSA y SHO)</t>
  </si>
  <si>
    <t>ALUARAIY</t>
  </si>
  <si>
    <t>ALUAR ALUMINIO ARG.S.A.I.C</t>
  </si>
  <si>
    <t>ALUAREUA</t>
  </si>
  <si>
    <t>ALUAR SA</t>
  </si>
  <si>
    <t>TRANSPA</t>
  </si>
  <si>
    <t>AMCOPIOY</t>
  </si>
  <si>
    <t>AMCOR PET PACK.ARG.(LUBEPIOY)</t>
  </si>
  <si>
    <t>ANDIGPOY</t>
  </si>
  <si>
    <t>ANDINA EMPAQUES ARG.S.A.</t>
  </si>
  <si>
    <t>APARESNY</t>
  </si>
  <si>
    <t>ALTO PARANA-PTO.ESPERANZA</t>
  </si>
  <si>
    <t>APARPPNA</t>
  </si>
  <si>
    <t>ALTO PARANA-PTO.PIRAY</t>
  </si>
  <si>
    <t>APARSMSY</t>
  </si>
  <si>
    <t>ALTO PARANA-EX FAPLAC</t>
  </si>
  <si>
    <t>APARZA1Y</t>
  </si>
  <si>
    <t>ALTO PARANA - EX-FAPLAC S.A.</t>
  </si>
  <si>
    <t>COOPERATIVA DE ZARATE</t>
  </si>
  <si>
    <t>IRSAABCY</t>
  </si>
  <si>
    <t>IRSA INV. Y REPRE. SA.-ABASTO</t>
  </si>
  <si>
    <t>IRSAAVCY</t>
  </si>
  <si>
    <t>ALTO AVELLANED SHOP EXAPSAAVCY</t>
  </si>
  <si>
    <t>IRSABUCY</t>
  </si>
  <si>
    <t xml:space="preserve">ALTO PALERMO S.A. P.BULLRICH  </t>
  </si>
  <si>
    <t>IRSAPAOY</t>
  </si>
  <si>
    <t xml:space="preserve">PASEO ALCORTA EX NEW SHOPPING </t>
  </si>
  <si>
    <t>IRSASAAY</t>
  </si>
  <si>
    <t xml:space="preserve">ALTO PALERMO S.A. - Alto NOA  </t>
  </si>
  <si>
    <t>EDESA</t>
  </si>
  <si>
    <t>ARCOCCXY</t>
  </si>
  <si>
    <t>ARCOR SA Colonia Caroya</t>
  </si>
  <si>
    <t>EPEC</t>
  </si>
  <si>
    <t>ARCOLPTA</t>
  </si>
  <si>
    <t>ARCOR ING.LA PROVIDENCIA</t>
  </si>
  <si>
    <t>EDET</t>
  </si>
  <si>
    <t>ARCOMITY</t>
  </si>
  <si>
    <t>ARCOR SA DIV. MISKY</t>
  </si>
  <si>
    <t>ARCOMSXA</t>
  </si>
  <si>
    <t>ARCOR MARIO SEVESO ARROYITO</t>
  </si>
  <si>
    <t>ARCORAJY</t>
  </si>
  <si>
    <t>ARCOR SAIC-RAWSON-SJ</t>
  </si>
  <si>
    <t>ESJ</t>
  </si>
  <si>
    <t>ARCOREKY</t>
  </si>
  <si>
    <t>ARCOR SA DIV. RECREO</t>
  </si>
  <si>
    <t>ECSAPEM</t>
  </si>
  <si>
    <t>ARCOSLDY</t>
  </si>
  <si>
    <t>ARCOR S.A. - EX ESTIRENOS SA</t>
  </si>
  <si>
    <t>EDESAL</t>
  </si>
  <si>
    <t>ARCOSP1Y</t>
  </si>
  <si>
    <t>ARCOR SA San Pedro</t>
  </si>
  <si>
    <t>COOPERATIVA SAN PEDRO</t>
  </si>
  <si>
    <t>ARCRVMDY</t>
  </si>
  <si>
    <t>ARCOR SAIC-VILLA MERCEDES</t>
  </si>
  <si>
    <t>ARDIBA1Y</t>
  </si>
  <si>
    <t xml:space="preserve">ARDION S.A.-BARADERO          </t>
  </si>
  <si>
    <t>ARDICH1Y</t>
  </si>
  <si>
    <t xml:space="preserve">ARDION S.A.-CHACABUCO         </t>
  </si>
  <si>
    <t>COOPERATIVA DE CHACABUCO</t>
  </si>
  <si>
    <t>ATANPIOY</t>
  </si>
  <si>
    <t>ATANOR - Pilar</t>
  </si>
  <si>
    <t>ATANR3XY</t>
  </si>
  <si>
    <t>ATANOR- Planta Rio III (Cba.)</t>
  </si>
  <si>
    <t>ATANSN1Y</t>
  </si>
  <si>
    <t>ATANOR Pta. San Nicolas</t>
  </si>
  <si>
    <t>DORALLCY</t>
  </si>
  <si>
    <t xml:space="preserve">DORADA S.A.- DANICA           </t>
  </si>
  <si>
    <t>AXIOCA1Z</t>
  </si>
  <si>
    <t>AXION-Pta Campana exESSOCA1Z</t>
  </si>
  <si>
    <t>TRANSBA y EDEN</t>
  </si>
  <si>
    <t>AYSA3FOY</t>
  </si>
  <si>
    <t>AYSA</t>
  </si>
  <si>
    <t>AYSA - Planta Tres de Febrero</t>
  </si>
  <si>
    <t>AYSABOCY</t>
  </si>
  <si>
    <t>AYSA - Planta Boca-Barracas</t>
  </si>
  <si>
    <t>AYSACBCY</t>
  </si>
  <si>
    <t>AYSA - Est Elevadora Caballito</t>
  </si>
  <si>
    <t>AYSACTCY</t>
  </si>
  <si>
    <t>AYSA - Est Elevadora Centro</t>
  </si>
  <si>
    <t>AYSAFLCY</t>
  </si>
  <si>
    <t>AYSA - Est Elevadora Floresta</t>
  </si>
  <si>
    <t>AYSALACY</t>
  </si>
  <si>
    <t>AYSA - Est Elevadora Lanus</t>
  </si>
  <si>
    <t>AYSALMOY</t>
  </si>
  <si>
    <t>AYSA - Est Elevadora Matanza</t>
  </si>
  <si>
    <t>AYSAMBCY</t>
  </si>
  <si>
    <t>AYSA - Planta Manuel Belgrano</t>
  </si>
  <si>
    <t>AYSAMOOY</t>
  </si>
  <si>
    <t>AYSA - Planta Morón</t>
  </si>
  <si>
    <t>AYSANOOY</t>
  </si>
  <si>
    <t>AYSA - Planta Norte</t>
  </si>
  <si>
    <t>AYSAPACY</t>
  </si>
  <si>
    <t>AYSA - Est Elevadora Paitovi</t>
  </si>
  <si>
    <t>AYSAQICY</t>
  </si>
  <si>
    <t>AYSA - Pta Elevadora Quilmes</t>
  </si>
  <si>
    <t>AYSASAOY</t>
  </si>
  <si>
    <t>AYSA - Est Elevadora Saavedra</t>
  </si>
  <si>
    <t>AYSASMOY</t>
  </si>
  <si>
    <t>AYSA - Planta San Martin</t>
  </si>
  <si>
    <t>AYSATBCY</t>
  </si>
  <si>
    <t>AYSA - Torre Blanca</t>
  </si>
  <si>
    <t>AYSAVAOY</t>
  </si>
  <si>
    <t>AYSA - Est Elevadora V.Adelina</t>
  </si>
  <si>
    <t>AYSAVDCY</t>
  </si>
  <si>
    <t>AYSA - Est Elevadora V.Devoto</t>
  </si>
  <si>
    <t>AYSAWICY</t>
  </si>
  <si>
    <t>AYSA - Est Elevadora Wilde</t>
  </si>
  <si>
    <t>AZAPLAYY</t>
  </si>
  <si>
    <t>ACEROS ZAPLA S.A.</t>
  </si>
  <si>
    <t>EJESA</t>
  </si>
  <si>
    <t>AZUCTETA</t>
  </si>
  <si>
    <t>AZUCARERA JUAN M.TERAN SA</t>
  </si>
  <si>
    <t>BACTPNOY</t>
  </si>
  <si>
    <t>BS.AS. CONTAINER SERV.- PNuevo</t>
  </si>
  <si>
    <t>PUERTO NUEVO</t>
  </si>
  <si>
    <t>BAGAMEDY</t>
  </si>
  <si>
    <t>BAGLEY ARG.S.A.EX GALLET.ARCOR</t>
  </si>
  <si>
    <t>BAGASA1Y</t>
  </si>
  <si>
    <t>BAGLEY ARG. - Salto</t>
  </si>
  <si>
    <t>COOPERATIVA DE SALTO</t>
  </si>
  <si>
    <t>BOLSCO1Y</t>
  </si>
  <si>
    <t>BOLSARPIL S.A. - Colon (BsAs)</t>
  </si>
  <si>
    <t>COOPERATIVA DE COLÓN</t>
  </si>
  <si>
    <t>BRIOCACY</t>
  </si>
  <si>
    <t>BANCO SANTANDER RIO S.A.</t>
  </si>
  <si>
    <t>BUNGCA1Z</t>
  </si>
  <si>
    <t>BUNGE CAMPANA EX PASA</t>
  </si>
  <si>
    <t>BUNGRA1Z</t>
  </si>
  <si>
    <t>BUNGE ARGENTINA - Ramallo</t>
  </si>
  <si>
    <t>BUNGSJSY</t>
  </si>
  <si>
    <t>BUNGE ARGENTINA PTA.S.JERONIMO</t>
  </si>
  <si>
    <t>CABOCA1Y</t>
  </si>
  <si>
    <t>CABOT ARGENTINA S.A.I.C.</t>
  </si>
  <si>
    <t>CALBJPOY</t>
  </si>
  <si>
    <t>CERAMICA ALBERDI - J. C. Paz</t>
  </si>
  <si>
    <t>CAPECOUZ</t>
  </si>
  <si>
    <t>INTERENERGY ARGENTINA</t>
  </si>
  <si>
    <t>CAPEPAUZ</t>
  </si>
  <si>
    <t>CAPEX Y PETROMINERA</t>
  </si>
  <si>
    <t>TRANSPA TI</t>
  </si>
  <si>
    <t>CAPEX-QA</t>
  </si>
  <si>
    <t>CAPEX S.A. AUTOGENERADOR</t>
  </si>
  <si>
    <t>CAPSADUZ</t>
  </si>
  <si>
    <t>CAPSA - Yac. Diadema Argentina</t>
  </si>
  <si>
    <t>CARAHAOY</t>
  </si>
  <si>
    <t>CARRARO ARG EX- AGCO EX-DEUTZ</t>
  </si>
  <si>
    <t>CARGALSY</t>
  </si>
  <si>
    <t>CARGILL S.A. - PUNTA ALVEAR</t>
  </si>
  <si>
    <t>CARGBB2Z</t>
  </si>
  <si>
    <t>CARGILL PTA BAHIA BLANCA</t>
  </si>
  <si>
    <t>CARGSMSY</t>
  </si>
  <si>
    <t>CARGILL S.A. - L.G.S. Martin</t>
  </si>
  <si>
    <t>CARHALSY</t>
  </si>
  <si>
    <t>CARGILL HOLDING SAS M.ALVEAR</t>
  </si>
  <si>
    <t>CARGILL S.A.</t>
  </si>
  <si>
    <t>CARHBB2Z</t>
  </si>
  <si>
    <t>CARGILL HOLDING MALTERIA BB</t>
  </si>
  <si>
    <t>CARTRACY</t>
  </si>
  <si>
    <t>CARTOCOR SA RANELAGH</t>
  </si>
  <si>
    <t>CASIBACY</t>
  </si>
  <si>
    <t>Casino Puerto Buenos Aires</t>
  </si>
  <si>
    <t>CASIROSY</t>
  </si>
  <si>
    <t>CASINO DE ROSARIO S.A.</t>
  </si>
  <si>
    <t>CATTOQCY</t>
  </si>
  <si>
    <t>CATTORINI HNOS.-QUILMES</t>
  </si>
  <si>
    <t>CELULI1Y</t>
  </si>
  <si>
    <t>CELULOSA CAMPANA</t>
  </si>
  <si>
    <t>CEMAGIDY</t>
  </si>
  <si>
    <t>CEMENTOS AVELLANEDA San Luis</t>
  </si>
  <si>
    <t>CEMAOL3Z</t>
  </si>
  <si>
    <t>CEMENTOS AVELLANEDA-Olavarria</t>
  </si>
  <si>
    <t>CENCNQQY</t>
  </si>
  <si>
    <t>CENCOSUD - Neuquén</t>
  </si>
  <si>
    <t>CALF</t>
  </si>
  <si>
    <t>CENCROSY</t>
  </si>
  <si>
    <t>CENCOSUD - Rosario</t>
  </si>
  <si>
    <t>SORRENTO</t>
  </si>
  <si>
    <t>CERV3A3Y</t>
  </si>
  <si>
    <t>QUILMES - PLANTA TRES ARROYOS</t>
  </si>
  <si>
    <t>COOPERATIVA CELTA</t>
  </si>
  <si>
    <t>CERVZA1Y</t>
  </si>
  <si>
    <t>CERVECERIA ARG ISENBECK SAU</t>
  </si>
  <si>
    <t>COOPERATIVA ZÁRATE</t>
  </si>
  <si>
    <t>CETEFAOY</t>
  </si>
  <si>
    <t>CHEVHUQA</t>
  </si>
  <si>
    <t>CHEVRON ARGENTINA - HUANTRAICO</t>
  </si>
  <si>
    <t>EPEN</t>
  </si>
  <si>
    <t>EL TRAPIAL</t>
  </si>
  <si>
    <t>CHEVRNRZ</t>
  </si>
  <si>
    <t>CHEVRON ARGENTINA - RIO NEGRO</t>
  </si>
  <si>
    <t>TRANSCOMAHUE</t>
  </si>
  <si>
    <t>CICSA-1Y</t>
  </si>
  <si>
    <t>CNIA INDUSTRIAL CERVECERA S.A.</t>
  </si>
  <si>
    <t>COOPERATIVA DE LUJÁN</t>
  </si>
  <si>
    <t>CITRACTY</t>
  </si>
  <si>
    <t>CITROMAX S.A.C.I.</t>
  </si>
  <si>
    <t>CLADVACY</t>
  </si>
  <si>
    <t>CLADD I. T. A. S. A.</t>
  </si>
  <si>
    <t>CLAPJEIY</t>
  </si>
  <si>
    <t>CLAPP ARGENTINA S.A.</t>
  </si>
  <si>
    <t>CLOXMEOY</t>
  </si>
  <si>
    <t>CLOROX ARG PTA ALDO BONZI SJUS</t>
  </si>
  <si>
    <t>CNEGOL3Y</t>
  </si>
  <si>
    <t>CERRO NEGRO P.I. OLAVARRIA</t>
  </si>
  <si>
    <t>COOPERATIVA OLAVARRÍA</t>
  </si>
  <si>
    <t>COCAPOCY</t>
  </si>
  <si>
    <t>COCA COLA FEMSA POMPEYA</t>
  </si>
  <si>
    <t>COLOLRFY</t>
  </si>
  <si>
    <t>COLORTEX SA</t>
  </si>
  <si>
    <t>EDELAR</t>
  </si>
  <si>
    <t>COMPBECY</t>
  </si>
  <si>
    <t>COMPANIA BERNAL S.A</t>
  </si>
  <si>
    <t>COTESEGY</t>
  </si>
  <si>
    <t>COTEMINAS SA EX-GRAFA S.ESTERO</t>
  </si>
  <si>
    <t>EDESE</t>
  </si>
  <si>
    <t>LA BANDA</t>
  </si>
  <si>
    <t>COTOCDOY</t>
  </si>
  <si>
    <t>COTO CICSA - Ciudadela</t>
  </si>
  <si>
    <t>COTOEECY</t>
  </si>
  <si>
    <t>COTO CICSA - Est. Echeverria</t>
  </si>
  <si>
    <t>COTOGCOY</t>
  </si>
  <si>
    <t>COTO CICSA-Gonz. Catan</t>
  </si>
  <si>
    <t>COTOLACY</t>
  </si>
  <si>
    <t>COTO S.A. - Lanus</t>
  </si>
  <si>
    <t>COTOTECY</t>
  </si>
  <si>
    <t>COTO CICSA - Temperley</t>
  </si>
  <si>
    <t>CSLOSJJY</t>
  </si>
  <si>
    <t>CERAM.S.LORENZO S.JUAN EX SCOP</t>
  </si>
  <si>
    <t>CSLOZU3Y</t>
  </si>
  <si>
    <t>CERAM. SAN LORENZO - Azul</t>
  </si>
  <si>
    <t>COOPERATIVA AZUL</t>
  </si>
  <si>
    <t>CUARLTSY</t>
  </si>
  <si>
    <t>CURTIEMBRE ARLEI - LAS TOSCAS</t>
  </si>
  <si>
    <t>VILLA OCAMPO</t>
  </si>
  <si>
    <t>DAKAZA1Z</t>
  </si>
  <si>
    <t>DAK AMERICAS ARG.- EX EACHZA1Z</t>
  </si>
  <si>
    <t>DANOLOCY</t>
  </si>
  <si>
    <t>DANONE S.A.-EX LACT.LONGCHAMPS</t>
  </si>
  <si>
    <t>DEMAP2OY</t>
  </si>
  <si>
    <t>FUNDICIONES SAN JUSTO SA POmbu</t>
  </si>
  <si>
    <t>DIASPBDY</t>
  </si>
  <si>
    <t>Diaser S.A. - Planta Bioetanol</t>
  </si>
  <si>
    <t>DNISCOXY</t>
  </si>
  <si>
    <t>DANISCO ARG. - EX GENENCOR</t>
  </si>
  <si>
    <t>DOSLMAOY</t>
  </si>
  <si>
    <t>GRUPO DOS LEGUAS SAU-MALVINAS</t>
  </si>
  <si>
    <t>ECODMROY</t>
  </si>
  <si>
    <t>ECO DE LOS ANDES - ex QUILMROY</t>
  </si>
  <si>
    <t>ECODTUMY</t>
  </si>
  <si>
    <t>ECO DE LOS ANDES -ex QUILTUMY</t>
  </si>
  <si>
    <t>EMESA</t>
  </si>
  <si>
    <t>ECOENERA</t>
  </si>
  <si>
    <t>ECO-ENERGIA S.A.BIOMASA</t>
  </si>
  <si>
    <t>EMA2CHJZ</t>
  </si>
  <si>
    <t>EMA Electrometalúrgica Andina</t>
  </si>
  <si>
    <t>DISTROCUYO</t>
  </si>
  <si>
    <t>EMBACOXY</t>
  </si>
  <si>
    <t>EMBOTELLADORA DEL ATLANTICO S.</t>
  </si>
  <si>
    <t>ENODMROY</t>
  </si>
  <si>
    <t>ENOD S.A. - Moron</t>
  </si>
  <si>
    <t>ETERSJOY</t>
  </si>
  <si>
    <t>ETERNIT ARG. S.A. - San Justo</t>
  </si>
  <si>
    <t>FARGPIOY</t>
  </si>
  <si>
    <t>COMPAÑIA DE ALIMENTOS FARGO</t>
  </si>
  <si>
    <t>FATESFOY</t>
  </si>
  <si>
    <t>FATE S.A. - San Fernando</t>
  </si>
  <si>
    <t>FERVGOOY</t>
  </si>
  <si>
    <t>FERVA SACI</t>
  </si>
  <si>
    <t>FIPLRA1Y</t>
  </si>
  <si>
    <t>FIPLASTO S.A. - Ramallo</t>
  </si>
  <si>
    <t>COOPERATIVA RAMALLO</t>
  </si>
  <si>
    <t>FIRELLCY</t>
  </si>
  <si>
    <t>BRIDGESTONE FIRESTON-LLAVALLOL</t>
  </si>
  <si>
    <t>FORDTIOY</t>
  </si>
  <si>
    <t>FORD ARG. PLANTA GRAL.PACHECO</t>
  </si>
  <si>
    <t>FORD</t>
  </si>
  <si>
    <t>FOTAGVWY</t>
  </si>
  <si>
    <t>FORESTADORA TAPEBICUA-VIRASORO</t>
  </si>
  <si>
    <t>FRIANESY</t>
  </si>
  <si>
    <t>FRIAR S.A.- Nelson(ex FINXNESY</t>
  </si>
  <si>
    <t>FRICROSY</t>
  </si>
  <si>
    <t>FRIC-ROT S.A. - Rosario</t>
  </si>
  <si>
    <t>FRIGGUEY</t>
  </si>
  <si>
    <t>SOYCHU - Planta Gualeguay 2</t>
  </si>
  <si>
    <t>ENERSA</t>
  </si>
  <si>
    <t>FRONETOY</t>
  </si>
  <si>
    <t>FRONERI ARGENTINA S.A.</t>
  </si>
  <si>
    <t>FUSCBUCY</t>
  </si>
  <si>
    <t>FUNDICION SAN CAYETANO S.A.</t>
  </si>
  <si>
    <t>FVSAVROY</t>
  </si>
  <si>
    <t>FV S.A. - Villa Rosa</t>
  </si>
  <si>
    <t>GALPCFCY</t>
  </si>
  <si>
    <t>GALERIAS PACIFICO S.A.</t>
  </si>
  <si>
    <t>GEMIPESY</t>
  </si>
  <si>
    <t>GEMINELLI S.A.</t>
  </si>
  <si>
    <t>GENSENIY</t>
  </si>
  <si>
    <t>GASES DE ENSENADA</t>
  </si>
  <si>
    <t>GLOBLCMY</t>
  </si>
  <si>
    <t>GLOBE METALES</t>
  </si>
  <si>
    <t>EDEMSA</t>
  </si>
  <si>
    <t>GTICINOA</t>
  </si>
  <si>
    <t>GENERACION TICINO BIOMASA SA</t>
  </si>
  <si>
    <t>HILALGTY</t>
  </si>
  <si>
    <t>HILADO S.A. - Tuc 2</t>
  </si>
  <si>
    <t>HILALPTY</t>
  </si>
  <si>
    <t>HILADo S.A. - Tuc 1</t>
  </si>
  <si>
    <t>HILALRFY</t>
  </si>
  <si>
    <t>HILADO SA</t>
  </si>
  <si>
    <t>HILAMCWY</t>
  </si>
  <si>
    <t>HILADO SA -TEXT. NORESTE MC</t>
  </si>
  <si>
    <t>HILARIFY</t>
  </si>
  <si>
    <t>HILADO SA -EX TEXT. NORESTE LR</t>
  </si>
  <si>
    <t>HIPOPAOY</t>
  </si>
  <si>
    <t>HIPODR.ARG.PALERMO BS.AS.</t>
  </si>
  <si>
    <t>KYNDSIOY</t>
  </si>
  <si>
    <t>KYNDRYL ARGENTINA SRL-P.MARTIN</t>
  </si>
  <si>
    <t>ICLOBUCY</t>
  </si>
  <si>
    <t>IND. CERAMICAS LOURDES S.A.</t>
  </si>
  <si>
    <t>ILVAPIOY</t>
  </si>
  <si>
    <t>ILVA S.A. - Pilar (Bs. As)</t>
  </si>
  <si>
    <t>IMSAMLOY</t>
  </si>
  <si>
    <t>IND.MET.SUDAMERICANA-MERLO</t>
  </si>
  <si>
    <t>INDRPIOY</t>
  </si>
  <si>
    <t>INDURA ARGENTINA - Garin</t>
  </si>
  <si>
    <t>INDUCV2Z</t>
  </si>
  <si>
    <t xml:space="preserve"> SOLALB2A; INDUCV2Z; INDUPV2Z; PBBPBB2Z</t>
  </si>
  <si>
    <t>INDUPA PTA. CVM</t>
  </si>
  <si>
    <t>INDUPV2Z</t>
  </si>
  <si>
    <t>INDUPA Pta. PVC</t>
  </si>
  <si>
    <t>INTETO2Z</t>
  </si>
  <si>
    <t>INTERPACK S.A Papel. del Sur</t>
  </si>
  <si>
    <t>IRTABAAA</t>
  </si>
  <si>
    <t>Ingenio y Ref.S.Martin Tabacal</t>
  </si>
  <si>
    <t>TRANSNOA y EDESA</t>
  </si>
  <si>
    <t>JBSAFAOY</t>
  </si>
  <si>
    <t>JBS ARGENTINA S.A.</t>
  </si>
  <si>
    <t>JBS-SASY</t>
  </si>
  <si>
    <t>JBS ARG. SA - EX SWIFT ARMOUR</t>
  </si>
  <si>
    <t>KFOOGPOY</t>
  </si>
  <si>
    <t>KRAFT FOODS ARG.- G.PACHECO</t>
  </si>
  <si>
    <t>KIMBBECY</t>
  </si>
  <si>
    <t>KIMBERLY CLARK EX-KCK TISSUE</t>
  </si>
  <si>
    <t>KIMBSLDY</t>
  </si>
  <si>
    <t>KIMBERLY CLARK ARGENTINA</t>
  </si>
  <si>
    <t>KORDBECY</t>
  </si>
  <si>
    <t>KORDSA ARG. S.A. (EX DUPONT)</t>
  </si>
  <si>
    <t>LARTLRFY</t>
  </si>
  <si>
    <t>LARTEX SRL (EX RITEX SA)</t>
  </si>
  <si>
    <t>LATEPLOY</t>
  </si>
  <si>
    <t>LATER-CER S.A. - Pilar</t>
  </si>
  <si>
    <t>LDC-GLSY</t>
  </si>
  <si>
    <t>LDC Argentina S.A.</t>
  </si>
  <si>
    <t>LDC-TISY</t>
  </si>
  <si>
    <t>LDC ARGENTINA - Planta Timbues</t>
  </si>
  <si>
    <t>LEDESMYA</t>
  </si>
  <si>
    <t>LEDESMA SAAI</t>
  </si>
  <si>
    <t>TRANSNOA</t>
  </si>
  <si>
    <t>LGASPIOY</t>
  </si>
  <si>
    <t>GRUPO LINDE ARG. S.A. (EX AGA)</t>
  </si>
  <si>
    <t>LIBERBXY</t>
  </si>
  <si>
    <t>LIBERTAD S.A.-Rodr. del Busto</t>
  </si>
  <si>
    <t>LIBEREHZ</t>
  </si>
  <si>
    <t>LIBERTAD S.A.- Chaco</t>
  </si>
  <si>
    <t>CHACO</t>
  </si>
  <si>
    <t>TRANSNEA y SECHEEP</t>
  </si>
  <si>
    <t>LOMABA3Y</t>
  </si>
  <si>
    <t>LOMALA3Z</t>
  </si>
  <si>
    <t>LOMA NEGRA - Pta. Barker</t>
  </si>
  <si>
    <t>EDEA</t>
  </si>
  <si>
    <t>LOMAEAKZ</t>
  </si>
  <si>
    <t>LOMA NEGRA - PTA CATAMARCA</t>
  </si>
  <si>
    <t>LOMA NEGRA - Planta L`Amali</t>
  </si>
  <si>
    <t>LOMAOL3Z</t>
  </si>
  <si>
    <t>LOMA NEGRA - PTA. OLAVARRIA</t>
  </si>
  <si>
    <t>LOMARA1Y</t>
  </si>
  <si>
    <t>LOMA NEGRA - Pta. Ramallo</t>
  </si>
  <si>
    <t>LOMASB3Y</t>
  </si>
  <si>
    <t>LOMA NEGRA - Pta Sierras Bayas</t>
  </si>
  <si>
    <t>LOMASECY</t>
  </si>
  <si>
    <t>LOMA NEGRA - Pta. Lomaser</t>
  </si>
  <si>
    <t>LOMASJJZ</t>
  </si>
  <si>
    <t>LOMA NEGRA S.A.- Pta. San Juan</t>
  </si>
  <si>
    <t>LOMAZAQY</t>
  </si>
  <si>
    <t>LOMA NEGRA - Pta. Zapala</t>
  </si>
  <si>
    <t>MALTPU2Y</t>
  </si>
  <si>
    <t>MALTERIA PAMPA S.A.</t>
  </si>
  <si>
    <t>COOPERATIVA PUAN</t>
  </si>
  <si>
    <t>MALUMBKZ</t>
  </si>
  <si>
    <t>MINERA ALUMBRERA LTDA.</t>
  </si>
  <si>
    <t>MARFVMDY</t>
  </si>
  <si>
    <t>MARFRIG ARGENT. SA EX QUICVMDY</t>
  </si>
  <si>
    <t>MASAMEOY</t>
  </si>
  <si>
    <t>MASSALIN PARTICULARES MERLO</t>
  </si>
  <si>
    <t>MASICOEY</t>
  </si>
  <si>
    <t>MASISA ENTRE RIOS</t>
  </si>
  <si>
    <t>MASTHNOY</t>
  </si>
  <si>
    <t>MASTELLONE HNOS S.A.</t>
  </si>
  <si>
    <t>MASTLNOY</t>
  </si>
  <si>
    <t>MASTELLONE -Pta. Los Naranjos</t>
  </si>
  <si>
    <t>MAZZCO1Y</t>
  </si>
  <si>
    <t>CARLOS MAZZIERI -Colon</t>
  </si>
  <si>
    <t>MAZZP21Y</t>
  </si>
  <si>
    <t>CARLOS A. MAZZIERI - Colon 2</t>
  </si>
  <si>
    <t>M-BENZOY</t>
  </si>
  <si>
    <t>MERCEDES-BENZ ARG.- EX DAIMLER</t>
  </si>
  <si>
    <t>MBRUSJSY</t>
  </si>
  <si>
    <t>MOLINOS BRUNING - San Jorge</t>
  </si>
  <si>
    <t>MCANAMXY</t>
  </si>
  <si>
    <t>MOL.CAÑUELAS (EX ADELIA MARIA)</t>
  </si>
  <si>
    <t>MCANPCCY</t>
  </si>
  <si>
    <t>MOL.CAÑUELAS -PTA.CAÑUELAS</t>
  </si>
  <si>
    <t>MCANPI2Y</t>
  </si>
  <si>
    <t>MOLINOS CAÑUELAS PTA PIGUE</t>
  </si>
  <si>
    <t>COOPERATIVA DE PIGUE</t>
  </si>
  <si>
    <t>MCCAIN3Y</t>
  </si>
  <si>
    <t>MC CAIN ARGENTINA SA-BALCARCE</t>
  </si>
  <si>
    <t>MEGABB2Z</t>
  </si>
  <si>
    <t>CIA. MEGA SA - Pta. B. Blanca</t>
  </si>
  <si>
    <t>MEGALLQY</t>
  </si>
  <si>
    <t>CIA. MEGA SA - Pta. L. Lata</t>
  </si>
  <si>
    <t>METALSOY</t>
  </si>
  <si>
    <t>METALSA(EL TALAR)EX DANAPAOY</t>
  </si>
  <si>
    <t>MFLOFLXY</t>
  </si>
  <si>
    <t>MOLINOS FLORENCIA SA</t>
  </si>
  <si>
    <t>MINAGUJY</t>
  </si>
  <si>
    <t>MINAS ARGENTINAS - Gualcamayo</t>
  </si>
  <si>
    <t>MINECA1Z</t>
  </si>
  <si>
    <t>J.MINETTI CAMPANA EX-CORCCA1Z</t>
  </si>
  <si>
    <t>TRANSBA y COOPERATIVA DE ZÁRATE</t>
  </si>
  <si>
    <t>MINECAMY</t>
  </si>
  <si>
    <t>J.MINETTI CAPDEVILLE EX-CORCCA</t>
  </si>
  <si>
    <t>MINEMAXY</t>
  </si>
  <si>
    <t>J. MINETTI SA - Pta. MALAGUEÑO</t>
  </si>
  <si>
    <t>MINEPVYZ</t>
  </si>
  <si>
    <t>JUAN MINETTI PTA.PUESTO VIEJO</t>
  </si>
  <si>
    <t>MINEYOXY</t>
  </si>
  <si>
    <t>J. MINETTI YOCSINA EX-CORCYOXY</t>
  </si>
  <si>
    <t>MISCSJZZ</t>
  </si>
  <si>
    <t>MINERA SANTA CRUZ SA - S. Jose</t>
  </si>
  <si>
    <t>MOCA3A3Y</t>
  </si>
  <si>
    <t>MOLINO CANUELAS - 3 ARROYOS</t>
  </si>
  <si>
    <t>COOPERATIVA DE CELTA</t>
  </si>
  <si>
    <t>MOCACH1Y</t>
  </si>
  <si>
    <t>MOLINO CANUELAS - CHACABUCO</t>
  </si>
  <si>
    <t>MOCAPIOY</t>
  </si>
  <si>
    <t>MOLINO CANUELAS - PILAR</t>
  </si>
  <si>
    <t>MOCARELY</t>
  </si>
  <si>
    <t>MOLINO CANUELAS - REALICO</t>
  </si>
  <si>
    <t>COOPERATIVA DE REALICO</t>
  </si>
  <si>
    <t>REALICO</t>
  </si>
  <si>
    <t>MOLICH1Y</t>
  </si>
  <si>
    <t>MOLINO CHACABUCO S.A.- B.Mitre</t>
  </si>
  <si>
    <t>MOLICUEY</t>
  </si>
  <si>
    <t>Molinos Rio de la Plata - CDU</t>
  </si>
  <si>
    <t>MONDVIOY</t>
  </si>
  <si>
    <t>MONDELEZ ARGENTINA</t>
  </si>
  <si>
    <t>MRPLLUOY</t>
  </si>
  <si>
    <t>MOLINOS RIO PLATA - Luchetti</t>
  </si>
  <si>
    <t>MRPLMTOY</t>
  </si>
  <si>
    <t>MOLINOS RIO PLATA - Matarazzo</t>
  </si>
  <si>
    <t>MRPLSCSY</t>
  </si>
  <si>
    <t>MOLINOS RIO PLATA - STA CLARA</t>
  </si>
  <si>
    <t>MRPLSLSA</t>
  </si>
  <si>
    <t>MOLINOS AGRO AG.(Ex.Mol Rio P)</t>
  </si>
  <si>
    <t>NCRIAVCY</t>
  </si>
  <si>
    <t>NUEVAS CRISTALERIAS AVELLANEDA</t>
  </si>
  <si>
    <t>NESTSTSY</t>
  </si>
  <si>
    <t>NESTLE ARG. - Santo Tome</t>
  </si>
  <si>
    <t>NIDEJU1A</t>
  </si>
  <si>
    <t>NIDERA SAFORCADA-Junin</t>
  </si>
  <si>
    <t>JUNIN</t>
  </si>
  <si>
    <t>NIDESMSY</t>
  </si>
  <si>
    <t>NIDERA Pta. Pto.Gral. S.Martin</t>
  </si>
  <si>
    <t>BRITISH AMER.TOBACCO - Pilar 2</t>
  </si>
  <si>
    <t>NOBLTISY</t>
  </si>
  <si>
    <t>NOBLE TIMBUES</t>
  </si>
  <si>
    <t>OFFABUCY</t>
  </si>
  <si>
    <t>OFFAL EXP S.A. - Burzaco</t>
  </si>
  <si>
    <t>OLVAMERZ</t>
  </si>
  <si>
    <t>OLEODUCTOS DEL VALLE S.A.</t>
  </si>
  <si>
    <t>OPPFPIOY</t>
  </si>
  <si>
    <t>OPPFILM ARGENTINA S.A. - Pilar</t>
  </si>
  <si>
    <t>OROPCPZZ</t>
  </si>
  <si>
    <t>OROPLATA S.A.</t>
  </si>
  <si>
    <t>OWENROSY</t>
  </si>
  <si>
    <t>OWEN ILLINOIS ARGENTINA S.A.</t>
  </si>
  <si>
    <t>PAGUPIOY</t>
  </si>
  <si>
    <t>PRODUCTOS DE AGUA SA Pilar</t>
  </si>
  <si>
    <t>PALAGGSY</t>
  </si>
  <si>
    <t>PALADINI SA - Va. Gob. Galvez</t>
  </si>
  <si>
    <t>PALMCOXY</t>
  </si>
  <si>
    <t>PALMAR S.A. - Pta. Cordoba</t>
  </si>
  <si>
    <t>PAMALLOY</t>
  </si>
  <si>
    <t>PANAMERICAN MALL - DOT BAIRES</t>
  </si>
  <si>
    <t>PAPELMNA</t>
  </si>
  <si>
    <t>PAPEL MISIONERO S.A.</t>
  </si>
  <si>
    <t>PAPPSP1Z</t>
  </si>
  <si>
    <t>PAPEL PRENSA SA San Pedro</t>
  </si>
  <si>
    <t>PBBPBB2Z</t>
  </si>
  <si>
    <t>SOLALB2A;INDUCV2Z;INDUPV2Z;PBBPBB2Z</t>
  </si>
  <si>
    <t>PBBPOLISUR SA (EX POLIBB2Z)</t>
  </si>
  <si>
    <t>PBBPSLSY</t>
  </si>
  <si>
    <t>PBERBECY</t>
  </si>
  <si>
    <t>PAPELERA BERAZATEGUI S.A.</t>
  </si>
  <si>
    <t>PBIOROSY</t>
  </si>
  <si>
    <t>PATAGONIA BIOENERGIA - Rosario</t>
  </si>
  <si>
    <t>PECUENIY</t>
  </si>
  <si>
    <t>PETROQUIMICA CUYO S.A.</t>
  </si>
  <si>
    <t>PELOMERZ</t>
  </si>
  <si>
    <t>Petrolera Entre Lomas S.A.</t>
  </si>
  <si>
    <t>PERIPAEY</t>
  </si>
  <si>
    <t>PAPELERA E.RIOS PTA.PARANA</t>
  </si>
  <si>
    <t>PESU79RZ</t>
  </si>
  <si>
    <t>PETROLEOS SUDAMERICANOS S.A.- Catriel, Río Negro</t>
  </si>
  <si>
    <t>PETROLERA ENTRE LOMAS</t>
  </si>
  <si>
    <t>ENTRE LOMAS</t>
  </si>
  <si>
    <t>PETRANMY</t>
  </si>
  <si>
    <t>PETROLERA ACONCAGUA (CHANARES HERRADOS) - ANCHORIS</t>
  </si>
  <si>
    <t>SINOPEC</t>
  </si>
  <si>
    <t>PETRCARZ</t>
  </si>
  <si>
    <t>PETROLEOS SUDAM. PS EL MEDANIT</t>
  </si>
  <si>
    <t>PETRCORY</t>
  </si>
  <si>
    <t>YPF-PHQZ</t>
  </si>
  <si>
    <t>PETROLERA ACONCAGUA</t>
  </si>
  <si>
    <t>YPF</t>
  </si>
  <si>
    <t>PETRELRA</t>
  </si>
  <si>
    <t>YAC.ENTRE LOMAS AUTOGENERADOR</t>
  </si>
  <si>
    <t>TRANSCOMAHUE y EDERSA</t>
  </si>
  <si>
    <t>PEUGPAOY</t>
  </si>
  <si>
    <t>PEUGEOT PALOMAR EX SEVEL</t>
  </si>
  <si>
    <t>PGIAPIOY</t>
  </si>
  <si>
    <t>PGI ARGENTINA S.A. EX DOMINION</t>
  </si>
  <si>
    <t>PILKMUOY</t>
  </si>
  <si>
    <t>PILKINGTON AUTOM.(EX LUCISLOY)</t>
  </si>
  <si>
    <t>PIRENEOY</t>
  </si>
  <si>
    <t>PIRELLI NEUMATICOS SAIC</t>
  </si>
  <si>
    <t>PKCULCMZ</t>
  </si>
  <si>
    <t>PETROQUIMICA CUYO - L. Cuyo</t>
  </si>
  <si>
    <t>POLIPSDY</t>
  </si>
  <si>
    <t>POLIMETAL S.A.</t>
  </si>
  <si>
    <t>PQCRCRUZ</t>
  </si>
  <si>
    <t>PETROQUIMICA C.RIVADAVIA</t>
  </si>
  <si>
    <t>TRANSPA o COOPERATIVA (?</t>
  </si>
  <si>
    <t>PQCRPTZZ</t>
  </si>
  <si>
    <t>PETR. C. RIVADAVIA - P. TRUNC.</t>
  </si>
  <si>
    <t>PQR3ALXZ</t>
  </si>
  <si>
    <t>PETROQUIMICA RIO III-Cordoba</t>
  </si>
  <si>
    <t>PRAXCA1Z</t>
  </si>
  <si>
    <t>PRAXAIR ARG. SRL PTA. CAMPANA</t>
  </si>
  <si>
    <t>PRGAMEDY</t>
  </si>
  <si>
    <t>PROCTER Y GAMBLE EX TOPSMEDY</t>
  </si>
  <si>
    <t>PRGAPIOY</t>
  </si>
  <si>
    <t>PROCTER &amp; GAMBLE ARGENTINA</t>
  </si>
  <si>
    <t>PRITTYXY</t>
  </si>
  <si>
    <t>PRITTY - Cordoba</t>
  </si>
  <si>
    <t>PRODEBIA</t>
  </si>
  <si>
    <t>CT PRODEMAN BIOENERGÍA</t>
  </si>
  <si>
    <t>PROFBB2Z</t>
  </si>
  <si>
    <t>PROFERTIL S.A.- Pta. B.Blanca</t>
  </si>
  <si>
    <t>PRPTPFRZ</t>
  </si>
  <si>
    <t>PRESIDENT PETROLEUM S.A.</t>
  </si>
  <si>
    <t>PRYSENCY</t>
  </si>
  <si>
    <t>PRYSMIAN ENER.CABLES EX-PIRECA</t>
  </si>
  <si>
    <t>PSAMPIOY</t>
  </si>
  <si>
    <t>PAPELERA SAMSENG S.A. - Pilar</t>
  </si>
  <si>
    <t>PTORDTOY</t>
  </si>
  <si>
    <t>PAPELERA DON TORCUATO S.A.</t>
  </si>
  <si>
    <t>PTUCTUTZ</t>
  </si>
  <si>
    <t>PAPELERA TUCUMAN</t>
  </si>
  <si>
    <t>QUILCBXY</t>
  </si>
  <si>
    <t>CERV. Y MALT. QUILMES-Cordoba</t>
  </si>
  <si>
    <t>QUILCOWY</t>
  </si>
  <si>
    <t>QUILMES EX CERV DEL R. PARANA</t>
  </si>
  <si>
    <t>QUILGCMY</t>
  </si>
  <si>
    <t>QUILMES EX CUYOyNORTE-MENDOZA</t>
  </si>
  <si>
    <t>COOPERATIVA DE GODOY CRUZ</t>
  </si>
  <si>
    <t>QUILJUWY</t>
  </si>
  <si>
    <t>CERV. Y MALT. QUILMES CORRIENT</t>
  </si>
  <si>
    <t>QUILMATY</t>
  </si>
  <si>
    <t>CERV y M. QUILMES-Manantiales</t>
  </si>
  <si>
    <t>QUILPECY</t>
  </si>
  <si>
    <t>CERV. QUILMES (EX-BAESA ENV)</t>
  </si>
  <si>
    <t>QUILQICY</t>
  </si>
  <si>
    <t>CERVECERIA Y MALTERIA QUILMES</t>
  </si>
  <si>
    <t>QUILTUTY</t>
  </si>
  <si>
    <t>CERV y MALT. QUILMES - Tucuman</t>
  </si>
  <si>
    <t>QUILZA1Y</t>
  </si>
  <si>
    <t>CERV. QUILMES - Zarate</t>
  </si>
  <si>
    <t>QUITCRUZ</t>
  </si>
  <si>
    <t>QUITRAL CR</t>
  </si>
  <si>
    <t>RAYER2MY</t>
  </si>
  <si>
    <t>RAYEN CURA - Planta 2</t>
  </si>
  <si>
    <t>RAYERCMY</t>
  </si>
  <si>
    <t>RAYEN CURA - R. de la Cruz</t>
  </si>
  <si>
    <t>REFIBB2Y</t>
  </si>
  <si>
    <t>REFINRIA BAHIA BLANCA</t>
  </si>
  <si>
    <t>EDES</t>
  </si>
  <si>
    <t>REFRLOOY</t>
  </si>
  <si>
    <t>REFRES NOW S.A.</t>
  </si>
  <si>
    <t>RENOQQ3Y</t>
  </si>
  <si>
    <t>RENOVA SA PLANTA QUEQUEN</t>
  </si>
  <si>
    <t>RENOSLSY</t>
  </si>
  <si>
    <t>RENOVA S.A.-SAN LORENZO</t>
  </si>
  <si>
    <t>RENOTISY</t>
  </si>
  <si>
    <t>RENOVA S.A.</t>
  </si>
  <si>
    <t>REXABUCY</t>
  </si>
  <si>
    <t>REXAM ARGENTINA S.A. EX-LATASA</t>
  </si>
  <si>
    <t>RIGOBECY</t>
  </si>
  <si>
    <t>RIGOLLEAU S.A. - Berazategui</t>
  </si>
  <si>
    <t>SADECUEY</t>
  </si>
  <si>
    <t>SADEPAN LAT. - C. del Uruguay</t>
  </si>
  <si>
    <t>EDERSA</t>
  </si>
  <si>
    <t>SADEESSY</t>
  </si>
  <si>
    <t>SADESA ESPERANZA (EX-MEINERS)</t>
  </si>
  <si>
    <t>SADELZCY</t>
  </si>
  <si>
    <t>SADESA LOMAS DE ZA EX-MEINERS</t>
  </si>
  <si>
    <t>SAFAGCOY</t>
  </si>
  <si>
    <t>SAF ARGENTINA S.A. - G. Catán</t>
  </si>
  <si>
    <t>SCANTUTY</t>
  </si>
  <si>
    <t>SCANIA ARGENTINA Tucumán</t>
  </si>
  <si>
    <t>SDERCA1Z</t>
  </si>
  <si>
    <t>SIDERCA S.A. - Pta. Campana</t>
  </si>
  <si>
    <t>SEALQICY</t>
  </si>
  <si>
    <t>SEALED AIR EX CRYOVAC EX GRACE</t>
  </si>
  <si>
    <t>SEINRACY</t>
  </si>
  <si>
    <t>SEIN Y CIA.-PTA.RANELAGH</t>
  </si>
  <si>
    <t>SEMINOSA</t>
  </si>
  <si>
    <t>MOLINO JUAN SEMINO SA</t>
  </si>
  <si>
    <t>SHELDSCA</t>
  </si>
  <si>
    <t>SHELL CAPSA PTA. DOCK SUD</t>
  </si>
  <si>
    <t>DOCK SUD</t>
  </si>
  <si>
    <t>SIATVACY</t>
  </si>
  <si>
    <t xml:space="preserve">SIAT S.A. - Valentin Alsina       </t>
  </si>
  <si>
    <t>SIATVCSY</t>
  </si>
  <si>
    <t>SIAT S.A. - Va. Constitucion</t>
  </si>
  <si>
    <t>SIDECACY</t>
  </si>
  <si>
    <t>SIDERAR CANNING EX-COMECACY</t>
  </si>
  <si>
    <t>SIDEENIY</t>
  </si>
  <si>
    <t>SIDERAR PTA. IND. ENSENADA</t>
  </si>
  <si>
    <t>SIDEFVCY</t>
  </si>
  <si>
    <t>SIDERAR PTA. FLORENCIO VARELA</t>
  </si>
  <si>
    <t>SIDESN1A</t>
  </si>
  <si>
    <t>SIDERAR PTA. IND. SAN NICOLAS</t>
  </si>
  <si>
    <t>SINOANMY</t>
  </si>
  <si>
    <t>SINOPEC Arg. Piedras Coloradas</t>
  </si>
  <si>
    <t>SINOHUZA</t>
  </si>
  <si>
    <t>SINOPEC Arg. - El Huemul</t>
  </si>
  <si>
    <t>PICO TRUNCADO 1</t>
  </si>
  <si>
    <t>SINOMEZA</t>
  </si>
  <si>
    <t>SINOPEC Arg. - Meseta Espinosa</t>
  </si>
  <si>
    <t>MESETA ESPINOZA</t>
  </si>
  <si>
    <t>SINOMIZZ</t>
  </si>
  <si>
    <t>SINOPEC Arg. - Ex. OXI-MIZZ</t>
  </si>
  <si>
    <t>SIPAPESY</t>
  </si>
  <si>
    <t>SIPAR PTA 2</t>
  </si>
  <si>
    <t>SIPAROSY</t>
  </si>
  <si>
    <t>SIPAR PTA. PEREZ</t>
  </si>
  <si>
    <t>SKFABEOY</t>
  </si>
  <si>
    <t>SKF ARGENTINA S.A.</t>
  </si>
  <si>
    <t>SMURBECY</t>
  </si>
  <si>
    <t>SMURFIT KAPPA DE ARG. - BERNAL</t>
  </si>
  <si>
    <t>SOCOECOY</t>
  </si>
  <si>
    <t>SOCOTHERM EX SOCORIL-ESCOBAR</t>
  </si>
  <si>
    <t>SOFTPIOY</t>
  </si>
  <si>
    <t>SOFTBOND S.A. PILAR-B.AIRES</t>
  </si>
  <si>
    <t>SOLALB2A</t>
  </si>
  <si>
    <t>SOLALB2A; INDUCV2Z; INDUPV2Z; PBBPBB2Z</t>
  </si>
  <si>
    <t>SOLALBAN ENERGIA SA</t>
  </si>
  <si>
    <t>SOTYMAOY</t>
  </si>
  <si>
    <t>SOTYL SA</t>
  </si>
  <si>
    <t>SPICPNOY</t>
  </si>
  <si>
    <t>SPICER EJES EX-EATON</t>
  </si>
  <si>
    <t>SYPHPIOY</t>
  </si>
  <si>
    <t>SYPHON S.A. - Pilar</t>
  </si>
  <si>
    <t>TANOBOSY</t>
  </si>
  <si>
    <t>TANONI S.A. - Planta BOMBAL</t>
  </si>
  <si>
    <t>TAVEX-TZ</t>
  </si>
  <si>
    <t>TAVEX ARG. - EX SANTISTA TEXT.</t>
  </si>
  <si>
    <t>TCLOP2OY</t>
  </si>
  <si>
    <t>TRANSCLOR EX CLOROX</t>
  </si>
  <si>
    <t>TCLOPIOY</t>
  </si>
  <si>
    <t>TRANSCLOR S.A. - Planta Pilar</t>
  </si>
  <si>
    <t>TECOINTY</t>
  </si>
  <si>
    <t>TECOTEX SACIFI Y A GUMA</t>
  </si>
  <si>
    <t>TECOPAOY</t>
  </si>
  <si>
    <t>Data Center Pachecho</t>
  </si>
  <si>
    <t>TECPETUZ</t>
  </si>
  <si>
    <t>TECPETROL S.A.</t>
  </si>
  <si>
    <t>EL TORDILLO</t>
  </si>
  <si>
    <t>TEFESMSY</t>
  </si>
  <si>
    <t>TERM. DE FERTILIZANTES ARG.</t>
  </si>
  <si>
    <t>TERMSMSY</t>
  </si>
  <si>
    <t>TERMINAL 6</t>
  </si>
  <si>
    <t>TETRLRFY</t>
  </si>
  <si>
    <t>TETRA-PAK S.A.</t>
  </si>
  <si>
    <t>TEXATAOY</t>
  </si>
  <si>
    <t>TEXAMERI SA</t>
  </si>
  <si>
    <t>TIGRPIOY</t>
  </si>
  <si>
    <t>TIGRE ARGENTINA S.A. - Pilar</t>
  </si>
  <si>
    <t>TIPOCOWY</t>
  </si>
  <si>
    <t>TIPOITI SA</t>
  </si>
  <si>
    <t>TOAULLQY</t>
  </si>
  <si>
    <t>TOTAL AUSTRAL-Yac. San Roque</t>
  </si>
  <si>
    <t>TOREBRIY</t>
  </si>
  <si>
    <t>TOREDO S.A. - Brandsen</t>
  </si>
  <si>
    <t>TOYOZA1Z</t>
  </si>
  <si>
    <t>TOYOTA Pta Zarate</t>
  </si>
  <si>
    <t>TRLPAICY</t>
  </si>
  <si>
    <t>TERM.RIO DE LA PLATA SA-Av.Inm</t>
  </si>
  <si>
    <t>TRLPPNCY</t>
  </si>
  <si>
    <t>TERM.RIO DE LA PLATA SA-P.Nvo.</t>
  </si>
  <si>
    <t>TROYCAJY</t>
  </si>
  <si>
    <t>TROY RESOURCES ARGENTINA LTD.</t>
  </si>
  <si>
    <t>UGOFTECY</t>
  </si>
  <si>
    <t>UGOFE S.A.(EX TMROCA-TEMPERLE)</t>
  </si>
  <si>
    <t>ULEVADOY</t>
  </si>
  <si>
    <t>UNILEVER - Pilar Aderezos</t>
  </si>
  <si>
    <t>ULEVGASY</t>
  </si>
  <si>
    <t>UNILEVER ARG. - V.G. Galvez</t>
  </si>
  <si>
    <t>ULEVGUEY</t>
  </si>
  <si>
    <t>UNILEVER - Gualeguaychu</t>
  </si>
  <si>
    <t>COOPERATIVA DE GUALEGUAYCHU</t>
  </si>
  <si>
    <t>ULEVTOOY</t>
  </si>
  <si>
    <t>UNILEVER ARG. PTA. TORTUGUITAS</t>
  </si>
  <si>
    <t>UPEL01OY</t>
  </si>
  <si>
    <t>UNIONPEL SA PTA.1 EX-PTUC02OY</t>
  </si>
  <si>
    <t>UPEL02OY</t>
  </si>
  <si>
    <t>UNIONPEL SA PTA.2 EX-PTUC03OY</t>
  </si>
  <si>
    <t>VALOCA1Y</t>
  </si>
  <si>
    <t>VALOT SA</t>
  </si>
  <si>
    <t>VASASCCY</t>
  </si>
  <si>
    <t>VIDRIERIA ARGENTINA</t>
  </si>
  <si>
    <t>VICESLSY</t>
  </si>
  <si>
    <t>VICENTIN S.A. - San Lorenzo SF</t>
  </si>
  <si>
    <t>VWARGPOY</t>
  </si>
  <si>
    <t>VOLKSWAGEN ARG. - G. PACHECO</t>
  </si>
  <si>
    <t>WADEP1CY</t>
  </si>
  <si>
    <t>WADE - PLANTA 1</t>
  </si>
  <si>
    <t>WADEP2CY</t>
  </si>
  <si>
    <t>WADE - PLANTA 2</t>
  </si>
  <si>
    <t>YPF-13MZ</t>
  </si>
  <si>
    <t>YPF REFINERIA L. DE CUYO</t>
  </si>
  <si>
    <t>YPF S.A.</t>
  </si>
  <si>
    <t>YPF-2VMY</t>
  </si>
  <si>
    <t>YPF-33MZ</t>
  </si>
  <si>
    <t>YPF YACIM. MENDOZA 33 KV</t>
  </si>
  <si>
    <t>YPF-66MZ</t>
  </si>
  <si>
    <t>YPF YACIM. MENDOZA 66 KV</t>
  </si>
  <si>
    <t>CRUZ DE PIEDRA</t>
  </si>
  <si>
    <t>YPF-CA3Z</t>
  </si>
  <si>
    <t>YPF S.A. - EB Cachari - AZUL</t>
  </si>
  <si>
    <t>YPF-CH3Z</t>
  </si>
  <si>
    <t>YPF S.A. - EB Chillar - AZUL</t>
  </si>
  <si>
    <t>YPF-IR2Z</t>
  </si>
  <si>
    <t>YPF S.A.-EB I.Rico - PRINGLES</t>
  </si>
  <si>
    <t>YPFKM5UZ</t>
  </si>
  <si>
    <t>YPF KM 5</t>
  </si>
  <si>
    <t>YPF-LF3Z</t>
  </si>
  <si>
    <t>YPF S.A. - EB Las Flores</t>
  </si>
  <si>
    <t>YPFLHEZZ</t>
  </si>
  <si>
    <t>YPF LAS HERAS</t>
  </si>
  <si>
    <t>TRANSPA y SPSE</t>
  </si>
  <si>
    <t>YPFLOMQA</t>
  </si>
  <si>
    <t>CENTRAL TÉRMICA LOMITA AUTOG.</t>
  </si>
  <si>
    <t>YPFLPEZA</t>
  </si>
  <si>
    <t>YPF LOS PERALES AUTOG</t>
  </si>
  <si>
    <t>YPF-LPIY</t>
  </si>
  <si>
    <t>YPF PETROQUIM. LA PLATA S.A.</t>
  </si>
  <si>
    <t>YPF-LVMY</t>
  </si>
  <si>
    <t>YPFMBE2A</t>
  </si>
  <si>
    <t>YPF-P2QY</t>
  </si>
  <si>
    <t>YPF - Yacimiento El Porton 2</t>
  </si>
  <si>
    <t>YPF-PHQA</t>
  </si>
  <si>
    <t>YPF YAC P.HERNANDEZ AUTOG</t>
  </si>
  <si>
    <t>YPF YAC.PUESTO HERNANDEZ</t>
  </si>
  <si>
    <t>YPFPHUQA</t>
  </si>
  <si>
    <t>YPF Autogenerador Pza. Huincul</t>
  </si>
  <si>
    <t>PLAZA HUINCUL</t>
  </si>
  <si>
    <t>YPF-PMCY</t>
  </si>
  <si>
    <t>YPF Sede Puerto Madero</t>
  </si>
  <si>
    <t>YPFPTRZZ</t>
  </si>
  <si>
    <t>YPF PICO TRUNCADO</t>
  </si>
  <si>
    <t>YPF-RNQZ</t>
  </si>
  <si>
    <t>YPF YACIMIENTO RIO NEUQUEN</t>
  </si>
  <si>
    <t>YPF-RTMY</t>
  </si>
  <si>
    <t>YPF Rio TUNUYAN</t>
  </si>
  <si>
    <t>YPF-SCCY</t>
  </si>
  <si>
    <t>YPF S.A. - Edif. Sede Central</t>
  </si>
  <si>
    <t>YPFSECZY</t>
  </si>
  <si>
    <t>YPF CANIADON SECO</t>
  </si>
  <si>
    <t>YPF-SLSY</t>
  </si>
  <si>
    <t>YPF REFINERÍA - SAN LORENZO</t>
  </si>
  <si>
    <t>YPF-SOMY</t>
  </si>
  <si>
    <t>YPF S.A.Pta bombeo El Sosneado</t>
  </si>
  <si>
    <t>YPF-SPRZ</t>
  </si>
  <si>
    <t>YPF YACIM. SENAL PICADA</t>
  </si>
  <si>
    <t>YPFTORUZ</t>
  </si>
  <si>
    <t>YPF EL TORDILLO</t>
  </si>
  <si>
    <t>YPFTREUA</t>
  </si>
  <si>
    <t>YPF EL TREBOL CT MANANT. BEHR</t>
  </si>
  <si>
    <t>YPF-VZMZ</t>
  </si>
  <si>
    <t>YPF S.A-YAC.VIZCACHER.EX ASTRA</t>
  </si>
  <si>
    <t>MWh/año</t>
  </si>
  <si>
    <t>% PART</t>
  </si>
  <si>
    <t>Situación</t>
  </si>
  <si>
    <t>Enviando datos</t>
  </si>
  <si>
    <t>EDE TUCUMAN</t>
  </si>
  <si>
    <t>ENERGIA SAN JUAN SA EX-EDESSA</t>
  </si>
  <si>
    <t>CBRANDIW</t>
  </si>
  <si>
    <t>Cooperativa de BRANDSEN</t>
  </si>
  <si>
    <t>CETESA CONS. ESPEC. TECN. SA</t>
  </si>
  <si>
    <t>PBBPOLISUR SRL-PTA SAN LORENZO</t>
  </si>
  <si>
    <t>YPF CT MANANTIALES BEHR II AG</t>
  </si>
  <si>
    <t>AGENTE</t>
  </si>
  <si>
    <t>CENTRAL</t>
  </si>
  <si>
    <t>CATLANTG</t>
  </si>
  <si>
    <t>C.COSTA ATLANTICA</t>
  </si>
  <si>
    <t>MDAJ</t>
  </si>
  <si>
    <t>YPFA</t>
  </si>
  <si>
    <t>NECO</t>
  </si>
  <si>
    <t>YPFENERG</t>
  </si>
  <si>
    <t>YPF ENERGÍA ELECTR.ex PLUSPETG</t>
  </si>
  <si>
    <t>SMTU</t>
  </si>
  <si>
    <t>CPBUENAG</t>
  </si>
  <si>
    <t>CENTRAL PIEDRABUENA S.A.</t>
  </si>
  <si>
    <t>BBLA</t>
  </si>
  <si>
    <t>CT9JULIG</t>
  </si>
  <si>
    <t>CT 9 de JULIO C Cost ATLANTICA</t>
  </si>
  <si>
    <t>MDP2</t>
  </si>
  <si>
    <t>CTARREAG</t>
  </si>
  <si>
    <t>CT ARRECIFES-AGGREKO</t>
  </si>
  <si>
    <t>ARRE</t>
  </si>
  <si>
    <t>CTBARKEG</t>
  </si>
  <si>
    <t>CT BARKER</t>
  </si>
  <si>
    <t>BRKE</t>
  </si>
  <si>
    <t>CTBGALVG</t>
  </si>
  <si>
    <t>CTBG GENERAL ALVEAR</t>
  </si>
  <si>
    <t>GALV</t>
  </si>
  <si>
    <t>CTBRAG2G</t>
  </si>
  <si>
    <t>CT BRAGADO 2 - GENNEIA</t>
  </si>
  <si>
    <t>BRA2</t>
  </si>
  <si>
    <t>CTBRAG3G</t>
  </si>
  <si>
    <t>CT BRAGADO 3 - GENNEIA</t>
  </si>
  <si>
    <t>BRA3</t>
  </si>
  <si>
    <t>TERMOANG</t>
  </si>
  <si>
    <t>C.T. SALTA (TERMOANDES)</t>
  </si>
  <si>
    <t>TAND</t>
  </si>
  <si>
    <t>CTCSARSG</t>
  </si>
  <si>
    <t>CT CAPITAN SARMIENTO - SECCO</t>
  </si>
  <si>
    <t>CSAR</t>
  </si>
  <si>
    <t>CTGCATAG</t>
  </si>
  <si>
    <t>BIOGAS RS CT GONZ. CATAN SECCO</t>
  </si>
  <si>
    <t>GCRS</t>
  </si>
  <si>
    <t>CTGROJOG</t>
  </si>
  <si>
    <t>CT GENERAL ROJO</t>
  </si>
  <si>
    <t>ROJO</t>
  </si>
  <si>
    <t>CTGVILAG</t>
  </si>
  <si>
    <t>CT GRAL. VILLEGAS - AGGREKO</t>
  </si>
  <si>
    <t>VGAD</t>
  </si>
  <si>
    <t>CTJUNISG</t>
  </si>
  <si>
    <t>CT JUNIN</t>
  </si>
  <si>
    <t>JUNI</t>
  </si>
  <si>
    <t>CTLINCSG</t>
  </si>
  <si>
    <t>CT LINCOLN</t>
  </si>
  <si>
    <t>LINC</t>
  </si>
  <si>
    <t>CTCOLBUG</t>
  </si>
  <si>
    <t>CT COLON BS.AS - SULLAIR</t>
  </si>
  <si>
    <t>COLB</t>
  </si>
  <si>
    <t>CTLUJA2G</t>
  </si>
  <si>
    <t>CT LUJAN II - ARAUCARIA ENERGY</t>
  </si>
  <si>
    <t>LUJB</t>
  </si>
  <si>
    <t>CTMIRMEG</t>
  </si>
  <si>
    <t>CT MIRAMAR I - ENERGYST</t>
  </si>
  <si>
    <t>MIR1</t>
  </si>
  <si>
    <t>CTPACUCG</t>
  </si>
  <si>
    <t>BIOGAS CTBG PACUCA BIO ENERGÍA</t>
  </si>
  <si>
    <t>PACU</t>
  </si>
  <si>
    <t>CTLOBOSG</t>
  </si>
  <si>
    <t>CT LOBOS BS.AS - SULLAIR</t>
  </si>
  <si>
    <t>LOBO</t>
  </si>
  <si>
    <t>CTPBUEMG</t>
  </si>
  <si>
    <t>CT PIEDRABUENA MG(L.LATA)</t>
  </si>
  <si>
    <t>BBLM</t>
  </si>
  <si>
    <t>CTPERGAG</t>
  </si>
  <si>
    <t>BIOGAS CTBG PERGAMINO</t>
  </si>
  <si>
    <t>PERG</t>
  </si>
  <si>
    <t>CTREALSG</t>
  </si>
  <si>
    <t>CT REALICO - SECCO</t>
  </si>
  <si>
    <t>REAL</t>
  </si>
  <si>
    <t>CTLAPLSG</t>
  </si>
  <si>
    <t>CT LA PLATA - SULLAIR</t>
  </si>
  <si>
    <t>LPLA</t>
  </si>
  <si>
    <t>ECOENERG</t>
  </si>
  <si>
    <t>PAMPA ENERGIA SA</t>
  </si>
  <si>
    <t>CERI</t>
  </si>
  <si>
    <t>GENNEIAG</t>
  </si>
  <si>
    <t>GENNEIA S.A.EOLICOS</t>
  </si>
  <si>
    <t>VLO2EO</t>
  </si>
  <si>
    <t>NIDE</t>
  </si>
  <si>
    <t>NUCLEOEG</t>
  </si>
  <si>
    <t>NUCLEOELECTRICA ARG. SA</t>
  </si>
  <si>
    <t>ATU2</t>
  </si>
  <si>
    <t>ATUC</t>
  </si>
  <si>
    <t>PECAST2G</t>
  </si>
  <si>
    <t>P.EOLICO LA CASTELLANA 2</t>
  </si>
  <si>
    <t>LCA2EO</t>
  </si>
  <si>
    <t>PECASTEG</t>
  </si>
  <si>
    <t>P.EOLICO LA CASTELLANA</t>
  </si>
  <si>
    <t>LCASEO</t>
  </si>
  <si>
    <t>PECORTIG</t>
  </si>
  <si>
    <t>P.EOLICO CORTI</t>
  </si>
  <si>
    <t>CORTEO</t>
  </si>
  <si>
    <t>PEENER2G</t>
  </si>
  <si>
    <t>P.EOLICO LA ENERGETICA Renov2</t>
  </si>
  <si>
    <t>ENE1EO</t>
  </si>
  <si>
    <t>PEENERGG</t>
  </si>
  <si>
    <t>P.EOLICO LA ENERGETICA MATER</t>
  </si>
  <si>
    <t>EN1MEO</t>
  </si>
  <si>
    <t>PEGARCIG</t>
  </si>
  <si>
    <t>P.EOLICO GARCIA DEL RIO</t>
  </si>
  <si>
    <t>GRIOEO</t>
  </si>
  <si>
    <t>PEGENO1G</t>
  </si>
  <si>
    <t>P.EOLICO LA GENOVEVA I REN2</t>
  </si>
  <si>
    <t>GNV1EO</t>
  </si>
  <si>
    <t>PEGENO2G</t>
  </si>
  <si>
    <t>P.EOLICO LA GENOVEVA II MATER</t>
  </si>
  <si>
    <t>GNV2EO</t>
  </si>
  <si>
    <t>PELTEROG</t>
  </si>
  <si>
    <t>P.EOLICO LOS TEROS - MATER</t>
  </si>
  <si>
    <t>TEROEO</t>
  </si>
  <si>
    <t>PEMATACG</t>
  </si>
  <si>
    <t>P.EOLICO MATACO 3 PICOS</t>
  </si>
  <si>
    <t>SJMTEO</t>
  </si>
  <si>
    <t>PEMIRAMG</t>
  </si>
  <si>
    <t>P.EOLICO MIRAMAR - RENOVAR 1.5</t>
  </si>
  <si>
    <t>MIRAEO</t>
  </si>
  <si>
    <t>PEPAMPAG</t>
  </si>
  <si>
    <t>P.EOLICO PAMPA ENERGIA</t>
  </si>
  <si>
    <t>BAHIEO</t>
  </si>
  <si>
    <t>PAMEEO</t>
  </si>
  <si>
    <t>PESECANG</t>
  </si>
  <si>
    <t>P.EOLICO VIENTOS DEL SECANO</t>
  </si>
  <si>
    <t>VSECEO</t>
  </si>
  <si>
    <t>PEVILLAG</t>
  </si>
  <si>
    <t>P.EOLICO VILLALONGA</t>
  </si>
  <si>
    <t>VLONEO</t>
  </si>
  <si>
    <t>PEVINECG</t>
  </si>
  <si>
    <t>P.EOLICO VIENTOS DE NECOCHEA</t>
  </si>
  <si>
    <t>NEC1EO</t>
  </si>
  <si>
    <t>SEAENERG</t>
  </si>
  <si>
    <t>SEA ENERGY PARQUE EOLICO</t>
  </si>
  <si>
    <t>NECOEO</t>
  </si>
  <si>
    <t>SOLA</t>
  </si>
  <si>
    <t>TGBROWNG</t>
  </si>
  <si>
    <t>TERMOELECTRICA GUILLERMO BROWN</t>
  </si>
  <si>
    <t>BROW</t>
  </si>
  <si>
    <t>TMBELGRG</t>
  </si>
  <si>
    <t>TERMOELECTRICA M.BELGRANO S.A.</t>
  </si>
  <si>
    <t>GBEL</t>
  </si>
  <si>
    <t>AGRIQIDA</t>
  </si>
  <si>
    <t>AGRITUR SAN LUIS S.A.</t>
  </si>
  <si>
    <t>TSANFV</t>
  </si>
  <si>
    <t>MSEV</t>
  </si>
  <si>
    <t>CBIO2R1G</t>
  </si>
  <si>
    <t>C.BIOELECT.R.CUARTO2 REN1</t>
  </si>
  <si>
    <t>BRC2</t>
  </si>
  <si>
    <t>CBIORC1G</t>
  </si>
  <si>
    <t>CENTRAL BIOELECTRICA R.CUARTO1</t>
  </si>
  <si>
    <t>BRC1</t>
  </si>
  <si>
    <t>CFCALDEG</t>
  </si>
  <si>
    <t>C.FOTOV.CALDENES DEL OESTE</t>
  </si>
  <si>
    <t>CALOFV</t>
  </si>
  <si>
    <t>CTBELLSG</t>
  </si>
  <si>
    <t>CT BELL VILLE - SULLAIR</t>
  </si>
  <si>
    <t>BVIL</t>
  </si>
  <si>
    <t>CTENRECG</t>
  </si>
  <si>
    <t>BIOGAS CTBG ENRECO</t>
  </si>
  <si>
    <t>GUAT</t>
  </si>
  <si>
    <t>CTGIGENG</t>
  </si>
  <si>
    <t>BIOGAS CTBG GIGENA I</t>
  </si>
  <si>
    <t>GIG1</t>
  </si>
  <si>
    <t>CTISLAAG</t>
  </si>
  <si>
    <t>CT ISLA VERDE - AGGREKO</t>
  </si>
  <si>
    <t>ISVE</t>
  </si>
  <si>
    <t>CTJUNTUG</t>
  </si>
  <si>
    <t>CTBM. GENERACIÓN LAS JUNTURAS</t>
  </si>
  <si>
    <t>JUNT</t>
  </si>
  <si>
    <t>CTJUSTOG</t>
  </si>
  <si>
    <t>BIOGAS CTBG JUSTO DARACT</t>
  </si>
  <si>
    <t>JDAR</t>
  </si>
  <si>
    <t>CTSALT2G</t>
  </si>
  <si>
    <t>CT SALTO 2 - SoENERGY</t>
  </si>
  <si>
    <t>SAL2</t>
  </si>
  <si>
    <t>CTRTERCG</t>
  </si>
  <si>
    <t>CT RIO TERCERO II - SoENERGY</t>
  </si>
  <si>
    <t>SERT</t>
  </si>
  <si>
    <t>CTSCATAG</t>
  </si>
  <si>
    <t>CTBG BIO. SANTA CATALINA</t>
  </si>
  <si>
    <t>SCAB</t>
  </si>
  <si>
    <t>CTTIGONG</t>
  </si>
  <si>
    <t>BIOGAS CTBG TIGONBU</t>
  </si>
  <si>
    <t>TIGO</t>
  </si>
  <si>
    <t>CTVILLAG</t>
  </si>
  <si>
    <t>BIOGAS CTBG VILLA DEL ROS. CGY</t>
  </si>
  <si>
    <t>VROS</t>
  </si>
  <si>
    <t>CTVMARIG</t>
  </si>
  <si>
    <t>CT VILLA MARIA</t>
  </si>
  <si>
    <t>VMA2</t>
  </si>
  <si>
    <t>EPECORDG</t>
  </si>
  <si>
    <t>EPEC GENERACION</t>
  </si>
  <si>
    <t>CALEHI</t>
  </si>
  <si>
    <t>CASSHI</t>
  </si>
  <si>
    <t>CEJEHI</t>
  </si>
  <si>
    <t>DFUN</t>
  </si>
  <si>
    <t>FSIMHI</t>
  </si>
  <si>
    <t>LEVA</t>
  </si>
  <si>
    <t>LMO1HI</t>
  </si>
  <si>
    <t>LMO2HI</t>
  </si>
  <si>
    <t>LVINHI</t>
  </si>
  <si>
    <t>PMORHI</t>
  </si>
  <si>
    <t>HIDMADEG</t>
  </si>
  <si>
    <t>HIDROELECTRICA LAS MADERAS</t>
  </si>
  <si>
    <t>LMADHI</t>
  </si>
  <si>
    <t>HINIHUIG</t>
  </si>
  <si>
    <t>HIDROELECTRICA LOS NIHUILES SA</t>
  </si>
  <si>
    <t>NIH2HI</t>
  </si>
  <si>
    <t>SFRA</t>
  </si>
  <si>
    <t>SOES</t>
  </si>
  <si>
    <t>SROQHI</t>
  </si>
  <si>
    <t>VMAR</t>
  </si>
  <si>
    <t>GENCORDG</t>
  </si>
  <si>
    <t>GENERADORA CORDOBA S.A.</t>
  </si>
  <si>
    <t>RTER</t>
  </si>
  <si>
    <t>GMEDITEG</t>
  </si>
  <si>
    <t>GENERACION MEDITERRANEA</t>
  </si>
  <si>
    <t>MMAR</t>
  </si>
  <si>
    <t>TICI</t>
  </si>
  <si>
    <t>EMBA</t>
  </si>
  <si>
    <t>PEACHIRG</t>
  </si>
  <si>
    <t>P.EOLICO ACHIRAS</t>
  </si>
  <si>
    <t>ACHIEO</t>
  </si>
  <si>
    <t>PEMANQUG</t>
  </si>
  <si>
    <t>P.EOLICO MANQUE MATER</t>
  </si>
  <si>
    <t>MANQEO</t>
  </si>
  <si>
    <t>PEOLIVOG</t>
  </si>
  <si>
    <t>P.EOLICO LOS OLIVOS MATER</t>
  </si>
  <si>
    <t>OLIVEO</t>
  </si>
  <si>
    <t>PFCERROG</t>
  </si>
  <si>
    <t>PQUE FOTOV.CERROS DEL SOL</t>
  </si>
  <si>
    <t>CSOLFV</t>
  </si>
  <si>
    <t>PFCUMB2G</t>
  </si>
  <si>
    <t>PQUE FOTOV.LA CUMBRE 2 MATER</t>
  </si>
  <si>
    <t>CUM2FV</t>
  </si>
  <si>
    <t>PFCUMBRG</t>
  </si>
  <si>
    <t>PQUE FOTOVOLTAICO LA CUMBRE</t>
  </si>
  <si>
    <t>CUMBFV</t>
  </si>
  <si>
    <t>PROD</t>
  </si>
  <si>
    <t>PSPUNTAG</t>
  </si>
  <si>
    <t>PQUE SOLAR FTV DE LA PUNTA</t>
  </si>
  <si>
    <t>SPUNFV</t>
  </si>
  <si>
    <t>YANQUE2G</t>
  </si>
  <si>
    <t>CTBG BIO ENERGÍA YANQUETRUZ II</t>
  </si>
  <si>
    <t>YAN2</t>
  </si>
  <si>
    <t>YANQUETG</t>
  </si>
  <si>
    <t>BIO ENERGÍA YANQUETRUZ S.A.</t>
  </si>
  <si>
    <t>YANQ</t>
  </si>
  <si>
    <t>CAPE</t>
  </si>
  <si>
    <t>CAPEXSAG</t>
  </si>
  <si>
    <t>C.T. AGUA DEL CAJON</t>
  </si>
  <si>
    <t>ACAJ</t>
  </si>
  <si>
    <t>CASAPIEG</t>
  </si>
  <si>
    <t>CENTRAL CASA DE PIEDRA</t>
  </si>
  <si>
    <t>CPIEHI</t>
  </si>
  <si>
    <t>CHCESPEG</t>
  </si>
  <si>
    <t>CENTRAL HIDRAULICA CESPEDES</t>
  </si>
  <si>
    <t>CESPHI</t>
  </si>
  <si>
    <t>CHCIPOLG</t>
  </si>
  <si>
    <t>CENTRAL HIDRAULICA CIPOLLETTI</t>
  </si>
  <si>
    <t>CIPOHI</t>
  </si>
  <si>
    <t>TRAP</t>
  </si>
  <si>
    <t>CHJROMEG</t>
  </si>
  <si>
    <t>CENTRAL JULIAN ROMERO 5 SALTOS</t>
  </si>
  <si>
    <t>ROMEHI</t>
  </si>
  <si>
    <t>CTALVALG</t>
  </si>
  <si>
    <t>C.TERMICA ALTO VALLE</t>
  </si>
  <si>
    <t>AVAL</t>
  </si>
  <si>
    <t>CTBARISG</t>
  </si>
  <si>
    <t>CT BARILOCHE</t>
  </si>
  <si>
    <t>BARI</t>
  </si>
  <si>
    <t>CTCIPOAG</t>
  </si>
  <si>
    <t>CT CIPOLLETI - AGGREKO</t>
  </si>
  <si>
    <t>CIPO</t>
  </si>
  <si>
    <t>CTLCAM2G</t>
  </si>
  <si>
    <t>CT LOMA CAMPANA 2 -Y-GEN ELECT</t>
  </si>
  <si>
    <t>LCA2</t>
  </si>
  <si>
    <t>CTLCAMPG</t>
  </si>
  <si>
    <t>CT LOMA CAMPANA 1 -YPF</t>
  </si>
  <si>
    <t>LCAM</t>
  </si>
  <si>
    <t>CTMEDANG</t>
  </si>
  <si>
    <t>C.MEDANITOS-RINCON SAUCES</t>
  </si>
  <si>
    <t>RSAU</t>
  </si>
  <si>
    <t>CTROCARG</t>
  </si>
  <si>
    <t>CT ROCA SA</t>
  </si>
  <si>
    <t>ROCA</t>
  </si>
  <si>
    <t>POM2EO</t>
  </si>
  <si>
    <t>HALICURG</t>
  </si>
  <si>
    <t>AES ALICURA.</t>
  </si>
  <si>
    <t>ALICHI</t>
  </si>
  <si>
    <t>HCERROCG</t>
  </si>
  <si>
    <t>HIDR. CERROS COLORADOS S.A.</t>
  </si>
  <si>
    <t>PBANHI</t>
  </si>
  <si>
    <t>HCHOCONG</t>
  </si>
  <si>
    <t>HIDROELECTRICA EL CHOCON SA</t>
  </si>
  <si>
    <t>ARROHI</t>
  </si>
  <si>
    <t>HFUTALEG</t>
  </si>
  <si>
    <t>HIDROELECTRICA FUTALEUFU SA</t>
  </si>
  <si>
    <t>FUTAHI</t>
  </si>
  <si>
    <t>HPAGUILG</t>
  </si>
  <si>
    <t>HIDR. PIEDRA DEL AGUILA S.A.</t>
  </si>
  <si>
    <t>PAGUHI</t>
  </si>
  <si>
    <t>PAMPAENG</t>
  </si>
  <si>
    <t>C.T. LOMA DE LA LATA S.A.</t>
  </si>
  <si>
    <t>LDLA</t>
  </si>
  <si>
    <t>PEBANDEG</t>
  </si>
  <si>
    <t>P.EOLICO LA BANDERITA</t>
  </si>
  <si>
    <t>BANDEO</t>
  </si>
  <si>
    <t>PEPOMO1G</t>
  </si>
  <si>
    <t>P.EOLICO POMONA 1 - RENOVAR</t>
  </si>
  <si>
    <t>POM1EO</t>
  </si>
  <si>
    <t>ELOM</t>
  </si>
  <si>
    <t>PEVINEUG</t>
  </si>
  <si>
    <t>P.EOLICO VIENTOS NEUQUINOS I</t>
  </si>
  <si>
    <t>NEU1EO</t>
  </si>
  <si>
    <t>PPLEUFUG</t>
  </si>
  <si>
    <t>PICHI PICUN LEUFU</t>
  </si>
  <si>
    <t>PPLEHI</t>
  </si>
  <si>
    <t>SALANDEG</t>
  </si>
  <si>
    <t>CENTRAL SALTO ANDERSEN</t>
  </si>
  <si>
    <t>SANDHI</t>
  </si>
  <si>
    <t>ALOM</t>
  </si>
  <si>
    <t>PHDZ</t>
  </si>
  <si>
    <t>PHUI</t>
  </si>
  <si>
    <t>CTMSALGG</t>
  </si>
  <si>
    <t>CTM SALTO GRANDE</t>
  </si>
  <si>
    <t>SGDEHIAR</t>
  </si>
  <si>
    <t>CEMPPOMG</t>
  </si>
  <si>
    <t>CONSORCIO POTRERILLOS</t>
  </si>
  <si>
    <t>CACHHI</t>
  </si>
  <si>
    <t>CARRHI</t>
  </si>
  <si>
    <t>CONDHI</t>
  </si>
  <si>
    <t>CFCAHO1G</t>
  </si>
  <si>
    <t>C.FOTOV. CAÑADA HONDA I-ENARSA</t>
  </si>
  <si>
    <t>HON1FV</t>
  </si>
  <si>
    <t>CFCAHO2G</t>
  </si>
  <si>
    <t>C.FOTOV. CAÑADA HONDA 2-ENARSA</t>
  </si>
  <si>
    <t>HON2FV</t>
  </si>
  <si>
    <t>CFCHIM1G</t>
  </si>
  <si>
    <t>C.FOTOV. CHIMBERAS 1</t>
  </si>
  <si>
    <t>CHI1FV</t>
  </si>
  <si>
    <t>CFULLU2G</t>
  </si>
  <si>
    <t>C.FOTOV. ULLUM SOLARGEN2 MATER</t>
  </si>
  <si>
    <t>UL42FV</t>
  </si>
  <si>
    <t>CFULLUMG</t>
  </si>
  <si>
    <t>C.FOTOV. ULLUM IV SOLARGEN</t>
  </si>
  <si>
    <t>ULL4FV</t>
  </si>
  <si>
    <t>CHCARACG</t>
  </si>
  <si>
    <t>C.H.LOS CARACOLES - EPSE</t>
  </si>
  <si>
    <t>CCOLHI</t>
  </si>
  <si>
    <t>CHPNEGRG</t>
  </si>
  <si>
    <t>C.H.PUNTA NEGRA - EPSE</t>
  </si>
  <si>
    <t>PNEGHI</t>
  </si>
  <si>
    <t>CHSGUILG</t>
  </si>
  <si>
    <t>C.H. SAN GUILLERMO SIEyE</t>
  </si>
  <si>
    <t>SGUIHI</t>
  </si>
  <si>
    <t>CHSLOMAG</t>
  </si>
  <si>
    <t>C.H. SALTO DE LA LOMA</t>
  </si>
  <si>
    <t>SALOHI</t>
  </si>
  <si>
    <t>CTANCHOG</t>
  </si>
  <si>
    <t>CT ANCHORIS - METHAX</t>
  </si>
  <si>
    <t>ANCH</t>
  </si>
  <si>
    <t>CTMENZAG</t>
  </si>
  <si>
    <t>C. TERMICAS MENDOZA SA</t>
  </si>
  <si>
    <t>CDPI</t>
  </si>
  <si>
    <t>HIDIAMAG</t>
  </si>
  <si>
    <t>H. DIAMANTE SA</t>
  </si>
  <si>
    <t>ADTOHI</t>
  </si>
  <si>
    <t>CVIENTOG</t>
  </si>
  <si>
    <t>HIDR.CUESTA DEL VIENTO - EPSE</t>
  </si>
  <si>
    <t>CVIEHI</t>
  </si>
  <si>
    <t>GEMSAMEG</t>
  </si>
  <si>
    <t>GENERADORA ELECTRICA MENDOZ.SA</t>
  </si>
  <si>
    <t>COROHI</t>
  </si>
  <si>
    <t>SMARHI</t>
  </si>
  <si>
    <t>LREYHB</t>
  </si>
  <si>
    <t>ETIGHI</t>
  </si>
  <si>
    <t>HAMEGHIG</t>
  </si>
  <si>
    <t>HIDROELECTRICA AMEGHINO SA</t>
  </si>
  <si>
    <t>AMEGHI</t>
  </si>
  <si>
    <t>NIH1HI</t>
  </si>
  <si>
    <t>TSMARTIG</t>
  </si>
  <si>
    <t>TERMOELE. JOSE SAN MARTIN S.A</t>
  </si>
  <si>
    <t>TIMB</t>
  </si>
  <si>
    <t>NIH3HI</t>
  </si>
  <si>
    <t>HNIHUIVG</t>
  </si>
  <si>
    <t>HIDR NIHUIL IV (EMSE SE)</t>
  </si>
  <si>
    <t>NIH4HI</t>
  </si>
  <si>
    <t>HTSANJUG</t>
  </si>
  <si>
    <t>HIDROTERMICA SAN JUAN</t>
  </si>
  <si>
    <t>SARC</t>
  </si>
  <si>
    <t>ULLUHI</t>
  </si>
  <si>
    <t>PAHBENEG</t>
  </si>
  <si>
    <t>PAH DIQUE TIBURCIO BENEGAS</t>
  </si>
  <si>
    <t>TBENHI</t>
  </si>
  <si>
    <t>PAHCTMEG</t>
  </si>
  <si>
    <t>PAH CT MENDOZA - ENARSA</t>
  </si>
  <si>
    <t>LDCUHI</t>
  </si>
  <si>
    <t>PAHGUA6G</t>
  </si>
  <si>
    <t>PAH CAN.CQUE GUAYMALLEN SALTO6</t>
  </si>
  <si>
    <t>GUA6HI</t>
  </si>
  <si>
    <t>PAHGUA7G</t>
  </si>
  <si>
    <t>PAH CALBUCO SALTO7</t>
  </si>
  <si>
    <t>GUA7HI</t>
  </si>
  <si>
    <t>PAHGUA8G</t>
  </si>
  <si>
    <t>PAH CAN.CQUE GUAYMALLEN SALTO8</t>
  </si>
  <si>
    <t>GUA8HI</t>
  </si>
  <si>
    <t>PAHLUJAG</t>
  </si>
  <si>
    <t>PAH LA LUJANITA - ENARSA</t>
  </si>
  <si>
    <t>LUJAHI</t>
  </si>
  <si>
    <t>PAHLUNLG</t>
  </si>
  <si>
    <t>PAH LUNLUNTA - [EMESA]</t>
  </si>
  <si>
    <t>LUNLHI</t>
  </si>
  <si>
    <t>PAHTRIPG</t>
  </si>
  <si>
    <t>PAH TRIPLE SALTO UNIFICADO</t>
  </si>
  <si>
    <t>TSAUHI</t>
  </si>
  <si>
    <t>PFCSOLAG</t>
  </si>
  <si>
    <t>PQUE FOTOV. CORDILLERA SOLAR</t>
  </si>
  <si>
    <t>IGLEFV</t>
  </si>
  <si>
    <t>PFLOMITG</t>
  </si>
  <si>
    <t>PQUE FOTOVOLTAICO LAS LOMITAS</t>
  </si>
  <si>
    <t>LLOMFV</t>
  </si>
  <si>
    <t>PFOTOSJG</t>
  </si>
  <si>
    <t>PTA FOTOVOLTAICA S.JUAN I-EPSE</t>
  </si>
  <si>
    <t>SJU2FV</t>
  </si>
  <si>
    <t>SJUAFV</t>
  </si>
  <si>
    <t>PFSOLAAG</t>
  </si>
  <si>
    <t>PQUE FOTOV.SOLAR DE LOS ANDES</t>
  </si>
  <si>
    <t>SANDFV</t>
  </si>
  <si>
    <t>PSANCHIG</t>
  </si>
  <si>
    <t>PQUE SOLAR ANCHIPURAC MATER</t>
  </si>
  <si>
    <t>ANPCFV</t>
  </si>
  <si>
    <t>PSLATING</t>
  </si>
  <si>
    <t>PQUE SOLAR DIAGUITAS-TAMBERIAS</t>
  </si>
  <si>
    <t>DIAGFV</t>
  </si>
  <si>
    <t>TAMBFV</t>
  </si>
  <si>
    <t>PSPASIPG</t>
  </si>
  <si>
    <t>PQUE SOLAR FTV PASIP PALMIRA</t>
  </si>
  <si>
    <t>PASIFV</t>
  </si>
  <si>
    <t>PSULLU1G</t>
  </si>
  <si>
    <t>PQUE SOLAR ULLUM 1</t>
  </si>
  <si>
    <t>ULN1FV</t>
  </si>
  <si>
    <t>PSULLU2G</t>
  </si>
  <si>
    <t>PQUE SOLAR ULLUM 2</t>
  </si>
  <si>
    <t>ULN2FV</t>
  </si>
  <si>
    <t>PSULLU3G</t>
  </si>
  <si>
    <t>PQUE SOLAR ULLUM 3</t>
  </si>
  <si>
    <t>ULL3FV</t>
  </si>
  <si>
    <t>QULLUMJG</t>
  </si>
  <si>
    <t>QUEBRADA ULLUM - EPSE</t>
  </si>
  <si>
    <t>QULLHI</t>
  </si>
  <si>
    <t>CCOSTANG</t>
  </si>
  <si>
    <t>ENDESA COSTANERA SA</t>
  </si>
  <si>
    <t>BSAS</t>
  </si>
  <si>
    <t>COST</t>
  </si>
  <si>
    <t>COSTANDG</t>
  </si>
  <si>
    <t>MOTOGENERADORES COSTANERA</t>
  </si>
  <si>
    <t>COSM</t>
  </si>
  <si>
    <t>CPUERTOG</t>
  </si>
  <si>
    <t>CENTRAL PUERTO SA</t>
  </si>
  <si>
    <t>NPUE</t>
  </si>
  <si>
    <t>PNUE</t>
  </si>
  <si>
    <t>CHOCHI</t>
  </si>
  <si>
    <t>CTBROWNG</t>
  </si>
  <si>
    <t>C.T. ALMIRANTE BROWN</t>
  </si>
  <si>
    <t>ABRO</t>
  </si>
  <si>
    <t>CTDIQUEG</t>
  </si>
  <si>
    <t>CENTRAL DIQUE S.A.</t>
  </si>
  <si>
    <t>DIQU</t>
  </si>
  <si>
    <t>CTDOCKSG</t>
  </si>
  <si>
    <t>CENTRAL DOCK SUD</t>
  </si>
  <si>
    <t>DSUD</t>
  </si>
  <si>
    <t>CTENSENG</t>
  </si>
  <si>
    <t>BIOGAS RS CT ENSENADA SECCO</t>
  </si>
  <si>
    <t>ENRS</t>
  </si>
  <si>
    <t>CTEZEIZG</t>
  </si>
  <si>
    <t>CT EZEIZA ETAPA1 G MEDITERRANE</t>
  </si>
  <si>
    <t>EZEI</t>
  </si>
  <si>
    <t>CTPILARG</t>
  </si>
  <si>
    <t>CT PILAR - EPEC</t>
  </si>
  <si>
    <t>PILA</t>
  </si>
  <si>
    <t>REOLHI</t>
  </si>
  <si>
    <t>RGDEHB</t>
  </si>
  <si>
    <t>YACYRETG</t>
  </si>
  <si>
    <t>E.B. YACYRETA</t>
  </si>
  <si>
    <t>YACYHI</t>
  </si>
  <si>
    <t>CTPPILAG</t>
  </si>
  <si>
    <t>CT PILAR BS AS- PAMPA ENERGÍA</t>
  </si>
  <si>
    <t>PILB</t>
  </si>
  <si>
    <t>CTSAMING</t>
  </si>
  <si>
    <t>CT SAN MIGUEL NORTE III-ENARSA</t>
  </si>
  <si>
    <t>SMIG</t>
  </si>
  <si>
    <t>CTSANVIG</t>
  </si>
  <si>
    <t>CT SAN VICENTE BsAs - ENARSA</t>
  </si>
  <si>
    <t>SVIC</t>
  </si>
  <si>
    <t>CTSMNO3G</t>
  </si>
  <si>
    <t>C.T.SAN MARTIN NORTE 3- ENARSA</t>
  </si>
  <si>
    <t>SMAN</t>
  </si>
  <si>
    <t>CTBARRAG</t>
  </si>
  <si>
    <t>CT BARRAGAN - ENARSA</t>
  </si>
  <si>
    <t>EBAR</t>
  </si>
  <si>
    <t>GENELBAG</t>
  </si>
  <si>
    <t>GENELBA - PETROBRAS</t>
  </si>
  <si>
    <t>GEBA</t>
  </si>
  <si>
    <t>ENSE</t>
  </si>
  <si>
    <t>SHEL</t>
  </si>
  <si>
    <t>YPFCOGEC</t>
  </si>
  <si>
    <t>YPF LA PLATA COGENERACION</t>
  </si>
  <si>
    <t>LPLC</t>
  </si>
  <si>
    <t>CADESPVG</t>
  </si>
  <si>
    <t>ENERGIA AGRO S.A.U</t>
  </si>
  <si>
    <t>SPEV</t>
  </si>
  <si>
    <t>CTAESPAG</t>
  </si>
  <si>
    <t>C.T. AES PARANA</t>
  </si>
  <si>
    <t>AESP</t>
  </si>
  <si>
    <t>CTAVELLG</t>
  </si>
  <si>
    <t>BIOGAS CT AVELLANEDA SECCO</t>
  </si>
  <si>
    <t>AVEL</t>
  </si>
  <si>
    <t>MDPA</t>
  </si>
  <si>
    <t>CTCERSSG</t>
  </si>
  <si>
    <t>CT CERES - SECCO</t>
  </si>
  <si>
    <t>CERE</t>
  </si>
  <si>
    <t>CTCGOMEG</t>
  </si>
  <si>
    <t>CT CAÑADA DE GOMEZ - SECCO</t>
  </si>
  <si>
    <t>CGOM</t>
  </si>
  <si>
    <t>CTLAPAZG</t>
  </si>
  <si>
    <t>CT LA PAZ Entre Rios - ENARSA</t>
  </si>
  <si>
    <t>LPAZ</t>
  </si>
  <si>
    <t>CTPEREZG</t>
  </si>
  <si>
    <t>CT PEREZ - SECCO</t>
  </si>
  <si>
    <t>PERZ</t>
  </si>
  <si>
    <t>CTRAFASG</t>
  </si>
  <si>
    <t>CT RAFAELA - SECCO</t>
  </si>
  <si>
    <t>RAFA</t>
  </si>
  <si>
    <t>CTRENOVG</t>
  </si>
  <si>
    <t>CT RENOVA - ALBANESI ENERGIA</t>
  </si>
  <si>
    <t>RENO</t>
  </si>
  <si>
    <t>CTRUFING</t>
  </si>
  <si>
    <t>CT RUFINO Sta Fe - ENARSA</t>
  </si>
  <si>
    <t>RUFI</t>
  </si>
  <si>
    <t>CTSNICOG</t>
  </si>
  <si>
    <t>C.TERMICA SAN NICOLAS</t>
  </si>
  <si>
    <t>SNIC</t>
  </si>
  <si>
    <t>CTSORREG</t>
  </si>
  <si>
    <t>C.TERMICA SORRENTO</t>
  </si>
  <si>
    <t>SORR</t>
  </si>
  <si>
    <t>CTSPED2G</t>
  </si>
  <si>
    <t>CT SAN PEDRO - CIERRE CC</t>
  </si>
  <si>
    <t>PEDR</t>
  </si>
  <si>
    <t>CTSSALVG</t>
  </si>
  <si>
    <t>CT SAN SALVADOR E.Rios -ENARSA</t>
  </si>
  <si>
    <t>SSAL</t>
  </si>
  <si>
    <t>CTVENADG</t>
  </si>
  <si>
    <t>BIOGAS CTBG VENADO TUERTO</t>
  </si>
  <si>
    <t>VTBG</t>
  </si>
  <si>
    <t>CTVIALAG</t>
  </si>
  <si>
    <t>CT VIALE - AGGREKO</t>
  </si>
  <si>
    <t>VIAL</t>
  </si>
  <si>
    <t>CTVOBLIG</t>
  </si>
  <si>
    <t>CT VUELTA DE OBLIGADO</t>
  </si>
  <si>
    <t>VOBL</t>
  </si>
  <si>
    <t>CTVOCAMG</t>
  </si>
  <si>
    <t>CT VILLA OCAMPO - SECCO</t>
  </si>
  <si>
    <t>OCAM</t>
  </si>
  <si>
    <t>CTVTUESG</t>
  </si>
  <si>
    <t>CT VENADO TUERTO - SECCO</t>
  </si>
  <si>
    <t>VTUD</t>
  </si>
  <si>
    <t>MOLI</t>
  </si>
  <si>
    <t>SEMIHI</t>
  </si>
  <si>
    <t>SIDERCAC</t>
  </si>
  <si>
    <t>SIDERCA SA(EX ARGENER-GEN.PAR)</t>
  </si>
  <si>
    <t>ARGE</t>
  </si>
  <si>
    <t>APAR</t>
  </si>
  <si>
    <t>TERMIN6C</t>
  </si>
  <si>
    <t>TERMINAL 6 COGENERACION PUERTO</t>
  </si>
  <si>
    <t>TER6</t>
  </si>
  <si>
    <t>VGES</t>
  </si>
  <si>
    <t>PUPI</t>
  </si>
  <si>
    <t>CTALEMAG</t>
  </si>
  <si>
    <t>CT ALEM - AGGREKO</t>
  </si>
  <si>
    <t>ALEM</t>
  </si>
  <si>
    <t>CTARIVSG</t>
  </si>
  <si>
    <t>CT ARISTOBU.DEL VALLE-SOENERGY</t>
  </si>
  <si>
    <t>ARIS</t>
  </si>
  <si>
    <t>CTBQUERG</t>
  </si>
  <si>
    <t>CT BARRANQUERAS Chaco</t>
  </si>
  <si>
    <t>BARD</t>
  </si>
  <si>
    <t>CTCASTAG</t>
  </si>
  <si>
    <t>CT CASTELLI - AGGREKO</t>
  </si>
  <si>
    <t>CAST</t>
  </si>
  <si>
    <t>CTCHARSG</t>
  </si>
  <si>
    <t>CT CHARATA - SULLAIR</t>
  </si>
  <si>
    <t>CHAR</t>
  </si>
  <si>
    <t>CTCORRAG</t>
  </si>
  <si>
    <t>CT CORRIENTES - AGGREKO</t>
  </si>
  <si>
    <t>CORR</t>
  </si>
  <si>
    <t>CTFORMAG</t>
  </si>
  <si>
    <t>CT FORMOSA - APR ENERGY</t>
  </si>
  <si>
    <t>CTGARRUG</t>
  </si>
  <si>
    <t>CT BIOMASA GARRUCHOS</t>
  </si>
  <si>
    <t>GARR</t>
  </si>
  <si>
    <t>CTGOYASG</t>
  </si>
  <si>
    <t>CT GOYA - SECCO</t>
  </si>
  <si>
    <t>GOYD</t>
  </si>
  <si>
    <t>CTITATTG</t>
  </si>
  <si>
    <t>CT ITATI - TURBODISEL</t>
  </si>
  <si>
    <t>ITAT</t>
  </si>
  <si>
    <t>CTJUARSG</t>
  </si>
  <si>
    <t>CT ING JUAREZ - SECCO</t>
  </si>
  <si>
    <t>JUAR</t>
  </si>
  <si>
    <t>CTLAESCG</t>
  </si>
  <si>
    <t>CT BIOMASA LA ESCONDIDA -CHACO</t>
  </si>
  <si>
    <t>ESCO</t>
  </si>
  <si>
    <t>CTLBLASG</t>
  </si>
  <si>
    <t>CT LAGUNA BLANCA - SECCO</t>
  </si>
  <si>
    <t>LBLA</t>
  </si>
  <si>
    <t>CTLPALTG</t>
  </si>
  <si>
    <t>CT LAS PALMAS -TURBODISEL</t>
  </si>
  <si>
    <t>LPAL</t>
  </si>
  <si>
    <t>CTPATRTG</t>
  </si>
  <si>
    <t>CT PASO LA PATRIA-TURBODISEL</t>
  </si>
  <si>
    <t>PPAT</t>
  </si>
  <si>
    <t>CTPIRASG</t>
  </si>
  <si>
    <t>CT PIRANE - SULLAIR</t>
  </si>
  <si>
    <t>PIRA</t>
  </si>
  <si>
    <t>CTPROCAG</t>
  </si>
  <si>
    <t>CT PRESIDENCIA ROCA</t>
  </si>
  <si>
    <t>PROC</t>
  </si>
  <si>
    <t>CTSAE2AG</t>
  </si>
  <si>
    <t>CT SAENZ PEÑA II- AGGREKO</t>
  </si>
  <si>
    <t>SPE2</t>
  </si>
  <si>
    <t>CTSAENAG</t>
  </si>
  <si>
    <t>CT SAENZ PEÑA - APR ENERGY</t>
  </si>
  <si>
    <t>SPEN</t>
  </si>
  <si>
    <t>CTSANTAG</t>
  </si>
  <si>
    <t>CT BIOMASA SANTA ROSA CORRIENT</t>
  </si>
  <si>
    <t>BSRO</t>
  </si>
  <si>
    <t>CTSMARTG</t>
  </si>
  <si>
    <t>CT SAN MARTIN Chaco</t>
  </si>
  <si>
    <t>SCHA</t>
  </si>
  <si>
    <t>CTSROSTG</t>
  </si>
  <si>
    <t>CT SANTA ROSA -TURBODISEL</t>
  </si>
  <si>
    <t>SROS</t>
  </si>
  <si>
    <t>CTVANGAG</t>
  </si>
  <si>
    <t>CT VILLA ANGELA - AGGREKO</t>
  </si>
  <si>
    <t>VANG</t>
  </si>
  <si>
    <t>PESP</t>
  </si>
  <si>
    <t>PMIS</t>
  </si>
  <si>
    <t>LDCU</t>
  </si>
  <si>
    <t>CTBRILOG</t>
  </si>
  <si>
    <t>CT BRIGADIER LOPEZ</t>
  </si>
  <si>
    <t>BLOP</t>
  </si>
  <si>
    <t>AESJURAG</t>
  </si>
  <si>
    <t>AES JURAMENTO</t>
  </si>
  <si>
    <t>TUNAHI</t>
  </si>
  <si>
    <t>PROV</t>
  </si>
  <si>
    <t>ISBA</t>
  </si>
  <si>
    <t>CEOJUMEG</t>
  </si>
  <si>
    <t>C.EOLICA EL JUME Sgo del Ester</t>
  </si>
  <si>
    <t>JUMEEO</t>
  </si>
  <si>
    <t>CTANATSG</t>
  </si>
  <si>
    <t>CT AÑATUYA - SULLAIR</t>
  </si>
  <si>
    <t>ANAT</t>
  </si>
  <si>
    <t>CTBANDEG</t>
  </si>
  <si>
    <t>CT BANDERA SgoEstero - ENARSA</t>
  </si>
  <si>
    <t>BAND</t>
  </si>
  <si>
    <t>CTBRACHG</t>
  </si>
  <si>
    <t>CT BRACHO - Y-GEN ELECTRICA II</t>
  </si>
  <si>
    <t>BRCH</t>
  </si>
  <si>
    <t>CTCAIMAG</t>
  </si>
  <si>
    <t>CT CAIMANCITO -SULLAIR</t>
  </si>
  <si>
    <t>CAIM</t>
  </si>
  <si>
    <t>CTCATASG</t>
  </si>
  <si>
    <t>CT CATAMARCA - SECCO</t>
  </si>
  <si>
    <t>CATD</t>
  </si>
  <si>
    <t>CTCHILSG</t>
  </si>
  <si>
    <t>CT CHILECITO - SECCO</t>
  </si>
  <si>
    <t>CHLE</t>
  </si>
  <si>
    <t>CTCITRUG</t>
  </si>
  <si>
    <t>BIOGAS CTBG CITRUSVIL-ALCOVIL</t>
  </si>
  <si>
    <t>CITR</t>
  </si>
  <si>
    <t>CTFRIASG</t>
  </si>
  <si>
    <t>GENERACION FRIAS S.A.</t>
  </si>
  <si>
    <t>FRIA</t>
  </si>
  <si>
    <t>CTGUEMEG</t>
  </si>
  <si>
    <t>C.TERMICA GUEMES S.A.</t>
  </si>
  <si>
    <t>GUEM</t>
  </si>
  <si>
    <t>CTINDE2G</t>
  </si>
  <si>
    <t>CT INDEPEND. ETAPA2 G MEDITERR</t>
  </si>
  <si>
    <t>IND2</t>
  </si>
  <si>
    <t>CTINDEPG</t>
  </si>
  <si>
    <t>CT INDEPEND. ETAPA1 G MEDITERR</t>
  </si>
  <si>
    <t>IND1</t>
  </si>
  <si>
    <t>CTINTASG</t>
  </si>
  <si>
    <t>CT INTA CATAMARCA - SECCO</t>
  </si>
  <si>
    <t>INTA</t>
  </si>
  <si>
    <t>CTLARISG</t>
  </si>
  <si>
    <t>CT LA RIOJA - SECCO</t>
  </si>
  <si>
    <t>LRID</t>
  </si>
  <si>
    <t>CTLARSSG</t>
  </si>
  <si>
    <t>CT LA RIOJA SUR- SECCO</t>
  </si>
  <si>
    <t>LRIS</t>
  </si>
  <si>
    <t>CTLIBESG</t>
  </si>
  <si>
    <t>CT LIBERTADOR GSM - SULLAIR</t>
  </si>
  <si>
    <t>LIBE</t>
  </si>
  <si>
    <t>CTORANSG</t>
  </si>
  <si>
    <t>CT ORAN - SECCO</t>
  </si>
  <si>
    <t>ORAD</t>
  </si>
  <si>
    <t>CTPINDSG</t>
  </si>
  <si>
    <t>CT PARQUE INDUSTR.CATAM-SECCO</t>
  </si>
  <si>
    <t>PICA</t>
  </si>
  <si>
    <t>CTPIQUIG</t>
  </si>
  <si>
    <t>CENTRAL TERMICA PIQUIRENDA</t>
  </si>
  <si>
    <t>PIQI</t>
  </si>
  <si>
    <t>CTSALTAG</t>
  </si>
  <si>
    <t>CT SALTA - ENARSA</t>
  </si>
  <si>
    <t>SLTA</t>
  </si>
  <si>
    <t>CTTERESG</t>
  </si>
  <si>
    <t>CT TEREVINTOS - SECCO</t>
  </si>
  <si>
    <t>TERV</t>
  </si>
  <si>
    <t>CTTINOSG</t>
  </si>
  <si>
    <t>CT TINOGASTA - SULLAIR</t>
  </si>
  <si>
    <t>TINO</t>
  </si>
  <si>
    <t>GELABANG</t>
  </si>
  <si>
    <t>GENERACION LA BANDA S.A.</t>
  </si>
  <si>
    <t>LBAN</t>
  </si>
  <si>
    <t>GENELTUG</t>
  </si>
  <si>
    <t>GENERADORA ELEC.TUCUMAN SA</t>
  </si>
  <si>
    <t>PPNO</t>
  </si>
  <si>
    <t>GINDEPEG</t>
  </si>
  <si>
    <t>GENERACION INDEPENDENCIA S.A.</t>
  </si>
  <si>
    <t>INDE</t>
  </si>
  <si>
    <t>GRIOJANG</t>
  </si>
  <si>
    <t>GENERACION RIOJANA SA</t>
  </si>
  <si>
    <t>LRIO</t>
  </si>
  <si>
    <t>CTPALM2G</t>
  </si>
  <si>
    <t>CT LAS PALMAS 2 - ARAUCARIA</t>
  </si>
  <si>
    <t>ZARA</t>
  </si>
  <si>
    <t>HREYESYG</t>
  </si>
  <si>
    <t>HIDROELECTRICA REYES EJSEDSA</t>
  </si>
  <si>
    <t>RREYHI</t>
  </si>
  <si>
    <t>HRHONDOG</t>
  </si>
  <si>
    <t>HIDROELECTRICA RIO HONDO SA</t>
  </si>
  <si>
    <t>LQUIHI</t>
  </si>
  <si>
    <t>RHONHI</t>
  </si>
  <si>
    <t>HTUCUMAG</t>
  </si>
  <si>
    <t>HIDROELECTRICA TUCUMAN SA</t>
  </si>
  <si>
    <t>CADIHI</t>
  </si>
  <si>
    <t>ESCAHI</t>
  </si>
  <si>
    <t>PVIEHI</t>
  </si>
  <si>
    <t>ILEALESC</t>
  </si>
  <si>
    <t>CTBM INGENIO LEALES</t>
  </si>
  <si>
    <t>LEAL</t>
  </si>
  <si>
    <t>TABA</t>
  </si>
  <si>
    <t>LEDE</t>
  </si>
  <si>
    <t>PEARAU2G</t>
  </si>
  <si>
    <t>PARQUE EOLICO ARAUCO II SAPEM</t>
  </si>
  <si>
    <t>ARA2EO</t>
  </si>
  <si>
    <t>PEARAUCG</t>
  </si>
  <si>
    <t>PARQUE EOLICO ARAUCO SAPEM</t>
  </si>
  <si>
    <t>ARAUEO</t>
  </si>
  <si>
    <t>PEVARAUG</t>
  </si>
  <si>
    <t>P.EOLICO V ARAUCO II RENOV 1</t>
  </si>
  <si>
    <t>AR21EO</t>
  </si>
  <si>
    <t>PFCAFAYG</t>
  </si>
  <si>
    <t>PARQUE FOTOV. CAFAYATE</t>
  </si>
  <si>
    <t>CAFAFV</t>
  </si>
  <si>
    <t>PFCHEPEG</t>
  </si>
  <si>
    <t>PARQUE SOLAR CHEPES</t>
  </si>
  <si>
    <t>CHEPFV</t>
  </si>
  <si>
    <t>PFNONOGG</t>
  </si>
  <si>
    <t>PQUE FOTOVOLTAICO NONOGASTA</t>
  </si>
  <si>
    <t>NONOFV</t>
  </si>
  <si>
    <t>PSCAUC1G</t>
  </si>
  <si>
    <t>PQUE SOLAR FTV CAUCHARI 1</t>
  </si>
  <si>
    <t>CAU1FV</t>
  </si>
  <si>
    <t>PSCAUC2G</t>
  </si>
  <si>
    <t>PQUE SOLAR FTV CAUCHARI 2</t>
  </si>
  <si>
    <t>CAU2FV</t>
  </si>
  <si>
    <t>PSCAUC3G</t>
  </si>
  <si>
    <t>PQUE SOLAR FTV CAUCHARI 3</t>
  </si>
  <si>
    <t>CAU3FV</t>
  </si>
  <si>
    <t>PSFIAMBG</t>
  </si>
  <si>
    <t>PQUE SOLAR FIAMBALA</t>
  </si>
  <si>
    <t>FIAMFV</t>
  </si>
  <si>
    <t>PSPLLANG</t>
  </si>
  <si>
    <t>PQUE SOLAR PQUE DE LOS LLANOS</t>
  </si>
  <si>
    <t>LLANFV</t>
  </si>
  <si>
    <t>PSSAUJIG</t>
  </si>
  <si>
    <t>PQUE SOLAR SAUJIL</t>
  </si>
  <si>
    <t>SAUJFV</t>
  </si>
  <si>
    <t>PSTINO1G</t>
  </si>
  <si>
    <t>PQUE SOLAR TINOGASTA I</t>
  </si>
  <si>
    <t>TINOFV</t>
  </si>
  <si>
    <t>PSTINO2G</t>
  </si>
  <si>
    <t>PQUE SOLAR TINOGASTA II</t>
  </si>
  <si>
    <t>TIN2FV</t>
  </si>
  <si>
    <t>CTMATH3G</t>
  </si>
  <si>
    <t>CT MATHEU III - ARAUCARIA ENER</t>
  </si>
  <si>
    <t>MAT3</t>
  </si>
  <si>
    <t>CTMAGAPG</t>
  </si>
  <si>
    <t>CT MAGDALENA - APR ENERGY</t>
  </si>
  <si>
    <t>MAGD</t>
  </si>
  <si>
    <t>TUCU</t>
  </si>
  <si>
    <t>CTMATH2G</t>
  </si>
  <si>
    <t>CT MATHEU II - APR ENERGY</t>
  </si>
  <si>
    <t>MATE</t>
  </si>
  <si>
    <t>ALUAR SA AUTOGENERADOR REN.</t>
  </si>
  <si>
    <t>ALUAEO</t>
  </si>
  <si>
    <t>CELOMABG</t>
  </si>
  <si>
    <t>C.EOLICA LOMA BLANCA IV-ENARSA</t>
  </si>
  <si>
    <t>LOM4EO</t>
  </si>
  <si>
    <t>CEMALA1G</t>
  </si>
  <si>
    <t>C.EOLICA MALASPINA I - ENARSA</t>
  </si>
  <si>
    <t>MAL1EO</t>
  </si>
  <si>
    <t>CETORDIG</t>
  </si>
  <si>
    <t>CE EL TORDILLO-VIENTO PATAGON</t>
  </si>
  <si>
    <t>TORDEO</t>
  </si>
  <si>
    <t>CTPATAGG</t>
  </si>
  <si>
    <t>C.T. PATAGONICAS SA</t>
  </si>
  <si>
    <t>CRIV</t>
  </si>
  <si>
    <t>PMAD</t>
  </si>
  <si>
    <t>PTR1</t>
  </si>
  <si>
    <t>ELEPCRUG</t>
  </si>
  <si>
    <t>ELECTROPATAGONIA-C.RIV-C.COMB.</t>
  </si>
  <si>
    <t>ELEP</t>
  </si>
  <si>
    <t>ESURESUG</t>
  </si>
  <si>
    <t>ENERGIA DEL SUR S.A.</t>
  </si>
  <si>
    <t>PATA</t>
  </si>
  <si>
    <t>CTZAPPAG</t>
  </si>
  <si>
    <t>CT ZAPPALORTO - APR ENERGY</t>
  </si>
  <si>
    <t>ZAPA</t>
  </si>
  <si>
    <t>ALUAMAUG</t>
  </si>
  <si>
    <t>ALUAR SA - GENERADOR</t>
  </si>
  <si>
    <t>ALUAR</t>
  </si>
  <si>
    <t>HYCHICOG</t>
  </si>
  <si>
    <t>HYCHICO P. EOLICO DIADEMA</t>
  </si>
  <si>
    <t>DIADEO</t>
  </si>
  <si>
    <t>PAHRESCG</t>
  </si>
  <si>
    <t>PAH RIO ESCONDIDO-PATAG</t>
  </si>
  <si>
    <t>RESCHI</t>
  </si>
  <si>
    <t>PEALUARG</t>
  </si>
  <si>
    <t>P.EOLICO ALUAR I MATER</t>
  </si>
  <si>
    <t>ALU1EO</t>
  </si>
  <si>
    <t>PEBICE1G</t>
  </si>
  <si>
    <t>P.EOLICO BICENTENARIO 1</t>
  </si>
  <si>
    <t>BICEEO</t>
  </si>
  <si>
    <t>PEBICE2G</t>
  </si>
  <si>
    <t>P.EOLICO BICENTENARIO 2</t>
  </si>
  <si>
    <t>BIC2EO</t>
  </si>
  <si>
    <t>PECHUB1G</t>
  </si>
  <si>
    <t>P.EOLICO CHUBUT NOR 1 GENNEIA</t>
  </si>
  <si>
    <t>CHNOEO</t>
  </si>
  <si>
    <t>PECHUB2G</t>
  </si>
  <si>
    <t>P.EOLICO CHUBUT NOR 2 GENNEIA</t>
  </si>
  <si>
    <t>CHN2EO</t>
  </si>
  <si>
    <t>PECHUB4G</t>
  </si>
  <si>
    <t>P.EOLICO CHUBUT NOR 4 GENNEIA</t>
  </si>
  <si>
    <t>CHN4EO</t>
  </si>
  <si>
    <t>PEDIADEG</t>
  </si>
  <si>
    <t>P.EOLICO DIADEMA 2</t>
  </si>
  <si>
    <t>DIA2EO</t>
  </si>
  <si>
    <t>PEGARAYG</t>
  </si>
  <si>
    <t>P.EOLICO GARAYALDE</t>
  </si>
  <si>
    <t>GARAEO</t>
  </si>
  <si>
    <t>PEHERCUG</t>
  </si>
  <si>
    <t>P.EOLICO LOS HERCULES</t>
  </si>
  <si>
    <t>LHEREO</t>
  </si>
  <si>
    <t>PELOMA1G</t>
  </si>
  <si>
    <t>P.EOLICO LOMA BLANCA 1</t>
  </si>
  <si>
    <t>LOM1EO</t>
  </si>
  <si>
    <t>PELOMA2G</t>
  </si>
  <si>
    <t>P.EOLICO LOMA BLANCA 2</t>
  </si>
  <si>
    <t>LOM2EO</t>
  </si>
  <si>
    <t>PELOMA3G</t>
  </si>
  <si>
    <t>P.EOLICO LOMA BLANCA 3</t>
  </si>
  <si>
    <t>LOM3EO</t>
  </si>
  <si>
    <t>PEMADR1G</t>
  </si>
  <si>
    <t>P.EOLICO MADRYN 1 GENNEIA</t>
  </si>
  <si>
    <t>PMA1EO</t>
  </si>
  <si>
    <t>PEMADR2G</t>
  </si>
  <si>
    <t>P.EOLICO MADRYN 2 GENNEIA</t>
  </si>
  <si>
    <t>PMA2EO</t>
  </si>
  <si>
    <t>PEMBEHRG</t>
  </si>
  <si>
    <t>P.EOLICO MANANTIALES BEHR</t>
  </si>
  <si>
    <t>MANAEO</t>
  </si>
  <si>
    <t>PERAWS1G</t>
  </si>
  <si>
    <t>P.EOLICO RAWSON I</t>
  </si>
  <si>
    <t>RAW1EO</t>
  </si>
  <si>
    <t>PERAWS2G</t>
  </si>
  <si>
    <t>P.EOLICO RAWSON II</t>
  </si>
  <si>
    <t>RAW2EO</t>
  </si>
  <si>
    <t>PERAWS3G</t>
  </si>
  <si>
    <t>P.EOLICO RAWSON III - GENNEIA</t>
  </si>
  <si>
    <t>RAW3EO</t>
  </si>
  <si>
    <t>HUEM</t>
  </si>
  <si>
    <t>MESE</t>
  </si>
  <si>
    <t>CCORHI</t>
  </si>
  <si>
    <t>REGION</t>
  </si>
  <si>
    <t>TIPOGEN</t>
  </si>
  <si>
    <t>POTENCIA_NOMINAL</t>
  </si>
  <si>
    <t>Frecuencia</t>
  </si>
  <si>
    <t>GBA</t>
  </si>
  <si>
    <t>ALTE BROWN ENAR</t>
  </si>
  <si>
    <t>DI</t>
  </si>
  <si>
    <t>ABRODI01</t>
  </si>
  <si>
    <t>COM</t>
  </si>
  <si>
    <t>AGUA DEL CAJON</t>
  </si>
  <si>
    <t>TG</t>
  </si>
  <si>
    <t>ACAJTG02</t>
  </si>
  <si>
    <t>ACAJTG03</t>
  </si>
  <si>
    <t>ACAJTG04</t>
  </si>
  <si>
    <t>ACAJTG05</t>
  </si>
  <si>
    <t>CEN</t>
  </si>
  <si>
    <t>P.E.  Achiras</t>
  </si>
  <si>
    <t>EO</t>
  </si>
  <si>
    <t>ACHIEO01</t>
  </si>
  <si>
    <t>CUY</t>
  </si>
  <si>
    <t>AGUA DEL TORO</t>
  </si>
  <si>
    <t>HI</t>
  </si>
  <si>
    <t>ADTOHI01</t>
  </si>
  <si>
    <t>ADTOHI02</t>
  </si>
  <si>
    <t>LIT</t>
  </si>
  <si>
    <t>AES-PARANA</t>
  </si>
  <si>
    <t>AESPTG01</t>
  </si>
  <si>
    <t>AESPTG02</t>
  </si>
  <si>
    <t>AESPTG04</t>
  </si>
  <si>
    <t>TV</t>
  </si>
  <si>
    <t>AESPTV01</t>
  </si>
  <si>
    <t>NEA</t>
  </si>
  <si>
    <t>L N ALEM ENARSA</t>
  </si>
  <si>
    <t>ALEMDI01</t>
  </si>
  <si>
    <t>ALICURA</t>
  </si>
  <si>
    <t>ALICHI01</t>
  </si>
  <si>
    <t>ALICHI02</t>
  </si>
  <si>
    <t>ALICHI03</t>
  </si>
  <si>
    <t>ALICHI04</t>
  </si>
  <si>
    <t>AG. LOMITAS</t>
  </si>
  <si>
    <t>ALOMDI01</t>
  </si>
  <si>
    <t>PAT</t>
  </si>
  <si>
    <t>Parque eólico ALUAR I (MATER)</t>
  </si>
  <si>
    <t>ALU1EO01</t>
  </si>
  <si>
    <t>Parque eólico Autogeneración ALUAR</t>
  </si>
  <si>
    <t>ALUAEO01</t>
  </si>
  <si>
    <t>ALUATG05</t>
  </si>
  <si>
    <t>ALUATG06</t>
  </si>
  <si>
    <t>ALUATG07</t>
  </si>
  <si>
    <t>ALUATG08</t>
  </si>
  <si>
    <t>ALUATV01</t>
  </si>
  <si>
    <t>F. AMEGHINO</t>
  </si>
  <si>
    <t>HR</t>
  </si>
  <si>
    <t>AMEGHI01</t>
  </si>
  <si>
    <t>AMEGHI02</t>
  </si>
  <si>
    <t>NOA</t>
  </si>
  <si>
    <t>AÑATUYA</t>
  </si>
  <si>
    <t>ANATDI01</t>
  </si>
  <si>
    <t>CTANA2SG</t>
  </si>
  <si>
    <t>CT AÑATUYA II - SULLAIR</t>
  </si>
  <si>
    <t>ANATDI02</t>
  </si>
  <si>
    <t>CT ANCHORI METH</t>
  </si>
  <si>
    <t>ANCHDI01</t>
  </si>
  <si>
    <t>ANCHDI02</t>
  </si>
  <si>
    <t>ANCHDI03</t>
  </si>
  <si>
    <t>ANCHDI04</t>
  </si>
  <si>
    <t>P.S. ANCHIPURAC</t>
  </si>
  <si>
    <t>FV</t>
  </si>
  <si>
    <t>ANPCFV01</t>
  </si>
  <si>
    <t>ACEROS PARANA</t>
  </si>
  <si>
    <t>APARTV01</t>
  </si>
  <si>
    <t>P.E. ARAUCO II (ETAPA 1 Y 2)</t>
  </si>
  <si>
    <t>AR21EO01</t>
  </si>
  <si>
    <t>ARAUCO EOLICO 2</t>
  </si>
  <si>
    <t>ARA2EO01</t>
  </si>
  <si>
    <t>ARAUCO EOLICO</t>
  </si>
  <si>
    <t>ARAUEO01</t>
  </si>
  <si>
    <t>CO. ARGENER</t>
  </si>
  <si>
    <t>ARGETG01</t>
  </si>
  <si>
    <t>A.D.VALL.ENARSA</t>
  </si>
  <si>
    <t>ARISDI01</t>
  </si>
  <si>
    <t>BAS</t>
  </si>
  <si>
    <t>ARRECIFES ENARS</t>
  </si>
  <si>
    <t>ARREDI01</t>
  </si>
  <si>
    <t>ARROYITO</t>
  </si>
  <si>
    <t>ARROHI01</t>
  </si>
  <si>
    <t>ARROHI02</t>
  </si>
  <si>
    <t>ARROHI03</t>
  </si>
  <si>
    <t>ATUCHA II</t>
  </si>
  <si>
    <t>NU</t>
  </si>
  <si>
    <t>ATU2NUCL</t>
  </si>
  <si>
    <t>ATUCHA</t>
  </si>
  <si>
    <t>ATUCNUCL</t>
  </si>
  <si>
    <t>ALTO VALLE</t>
  </si>
  <si>
    <t>AVALTG21</t>
  </si>
  <si>
    <t>AVALTG22</t>
  </si>
  <si>
    <t>AVALTG23</t>
  </si>
  <si>
    <t>AVALTV11</t>
  </si>
  <si>
    <t>AVALTV12</t>
  </si>
  <si>
    <t>C.T. AVELLANEDA. SANTA FE</t>
  </si>
  <si>
    <t>BG</t>
  </si>
  <si>
    <t>AVELDI01</t>
  </si>
  <si>
    <t>Central eólica de la Bahía (MATER)</t>
  </si>
  <si>
    <t>BAHIEO01</t>
  </si>
  <si>
    <t>BANDERA DISTRIB</t>
  </si>
  <si>
    <t>BANDDI01</t>
  </si>
  <si>
    <t>PE La Banderita</t>
  </si>
  <si>
    <t>BANDEO01</t>
  </si>
  <si>
    <t>BARRANQ. DISTRI</t>
  </si>
  <si>
    <t>BARDDI01</t>
  </si>
  <si>
    <t>BARILOCHE ENARS</t>
  </si>
  <si>
    <t>BARIDI01</t>
  </si>
  <si>
    <t>BAHIA BLANCA</t>
  </si>
  <si>
    <t>BBLATV29</t>
  </si>
  <si>
    <t>BBLATV30</t>
  </si>
  <si>
    <t>Motor. B.Blanca</t>
  </si>
  <si>
    <t>BBLMDI01</t>
  </si>
  <si>
    <t>BBLMDI02</t>
  </si>
  <si>
    <t>BBLMDI03</t>
  </si>
  <si>
    <t>BBLMDI04</t>
  </si>
  <si>
    <t>BBLMDI05</t>
  </si>
  <si>
    <t>BBLMDI06</t>
  </si>
  <si>
    <t>Parque Eólico del Bicentenario II (MATER)</t>
  </si>
  <si>
    <t>BIC2EO01</t>
  </si>
  <si>
    <t>P.E.  Bicentenario</t>
  </si>
  <si>
    <t>BICEEO01</t>
  </si>
  <si>
    <t>BRIGAD. LOPEZ</t>
  </si>
  <si>
    <t>BLOPTG01</t>
  </si>
  <si>
    <t>BRAGADO II</t>
  </si>
  <si>
    <t>BRAGTG03</t>
  </si>
  <si>
    <t>BRAGTG04</t>
  </si>
  <si>
    <t>BRAGADO III</t>
  </si>
  <si>
    <t>BRAGTG05</t>
  </si>
  <si>
    <t>BRAGTG06</t>
  </si>
  <si>
    <t>BIO R.Cuarto 1</t>
  </si>
  <si>
    <t>BRC1DI01</t>
  </si>
  <si>
    <t>CBIO1R2G</t>
  </si>
  <si>
    <t>C.BIOELECT.R.CUARTO1 REN2</t>
  </si>
  <si>
    <t>BRC1DI02</t>
  </si>
  <si>
    <t>BIO R.Cuarto 2</t>
  </si>
  <si>
    <t>BRC2DI01</t>
  </si>
  <si>
    <t>CBIO2R2G</t>
  </si>
  <si>
    <t>C.BIOELECT.R.CUARTO2 REN2</t>
  </si>
  <si>
    <t>BRC2DI02</t>
  </si>
  <si>
    <t>C.T BRACHO</t>
  </si>
  <si>
    <t>BRCHTG01</t>
  </si>
  <si>
    <t>CTBRAC2G</t>
  </si>
  <si>
    <t>CT BRACHO CIERRE CC- Y-GEN S.A</t>
  </si>
  <si>
    <t>BRCHTV01</t>
  </si>
  <si>
    <t>BARKER UGENERGY</t>
  </si>
  <si>
    <t>BRKETG01</t>
  </si>
  <si>
    <t>BRKETG02</t>
  </si>
  <si>
    <t>BRKETG03</t>
  </si>
  <si>
    <t>CTBARK2G</t>
  </si>
  <si>
    <t>CT BARKER CIERRE CC</t>
  </si>
  <si>
    <t>BRKETG04</t>
  </si>
  <si>
    <t>BRKETV01</t>
  </si>
  <si>
    <t>GUILLERMO BROWN</t>
  </si>
  <si>
    <t>BROWTG01</t>
  </si>
  <si>
    <t>BROWTG02</t>
  </si>
  <si>
    <t>BSASTG01</t>
  </si>
  <si>
    <t>BSASTV01</t>
  </si>
  <si>
    <t>BM Santa Rosa</t>
  </si>
  <si>
    <t>BM</t>
  </si>
  <si>
    <t>BSROTV01</t>
  </si>
  <si>
    <t>BELL VILLE</t>
  </si>
  <si>
    <t>BVILDI01</t>
  </si>
  <si>
    <t>C.H.CACHEUTA</t>
  </si>
  <si>
    <t>CACHHI01</t>
  </si>
  <si>
    <t>CACHHI02</t>
  </si>
  <si>
    <t>CACHHI03</t>
  </si>
  <si>
    <t>CACHHI04</t>
  </si>
  <si>
    <t>CADILLAL</t>
  </si>
  <si>
    <t>CADIHI01</t>
  </si>
  <si>
    <t>CADIHI02</t>
  </si>
  <si>
    <t>P.S. Cafayate</t>
  </si>
  <si>
    <t>CAFAFV01</t>
  </si>
  <si>
    <t>CAIMANCITO</t>
  </si>
  <si>
    <t>CAIMDI01</t>
  </si>
  <si>
    <t>CAIMDI02</t>
  </si>
  <si>
    <t>CAIMDI03</t>
  </si>
  <si>
    <t>CAIMDI04</t>
  </si>
  <si>
    <t>CAIMDI05</t>
  </si>
  <si>
    <t>LA CALERA</t>
  </si>
  <si>
    <t>P.S. Caldenes del Oeste</t>
  </si>
  <si>
    <t>CALOFV01</t>
  </si>
  <si>
    <t>CAPEX AUTOPROD.</t>
  </si>
  <si>
    <t>ACAJTG01</t>
  </si>
  <si>
    <t>ACAJTG06</t>
  </si>
  <si>
    <t>ACAJTV07</t>
  </si>
  <si>
    <t>CH CARRIZAL</t>
  </si>
  <si>
    <t>CARRHI01</t>
  </si>
  <si>
    <t>CARRHI02</t>
  </si>
  <si>
    <t>CASSAFOUSTH</t>
  </si>
  <si>
    <t>CASSHI01</t>
  </si>
  <si>
    <t>CASSHI02</t>
  </si>
  <si>
    <t>CASSHI03</t>
  </si>
  <si>
    <t>CASTELLI</t>
  </si>
  <si>
    <t>CASTDI01</t>
  </si>
  <si>
    <t>CATAMARC DELIV</t>
  </si>
  <si>
    <t>CATDDI01</t>
  </si>
  <si>
    <t>P.S. CAUCHARÍ 1</t>
  </si>
  <si>
    <t>CAU1FV01</t>
  </si>
  <si>
    <t>P.S. CAUCHARÍ 2</t>
  </si>
  <si>
    <t>CAU2FV01</t>
  </si>
  <si>
    <t>P.S. CAUCHARÍ 3</t>
  </si>
  <si>
    <t>CAU3FV01</t>
  </si>
  <si>
    <t>CARACOLES</t>
  </si>
  <si>
    <t>CCOLHI01</t>
  </si>
  <si>
    <t>CCOLHI02</t>
  </si>
  <si>
    <t>CABRA CORRAL</t>
  </si>
  <si>
    <t>CCORHI01</t>
  </si>
  <si>
    <t>CCORHI02</t>
  </si>
  <si>
    <t>CCORHI03</t>
  </si>
  <si>
    <t>CDPITG21</t>
  </si>
  <si>
    <t>CRUZ DEL EJE</t>
  </si>
  <si>
    <t>CERES    ENARSA</t>
  </si>
  <si>
    <t>CEREDI01</t>
  </si>
  <si>
    <t>ECOENERG CERRI</t>
  </si>
  <si>
    <t>CERITV01</t>
  </si>
  <si>
    <t>CESPEDES</t>
  </si>
  <si>
    <t>CESPHI01</t>
  </si>
  <si>
    <t>CESPHI02</t>
  </si>
  <si>
    <t>CAÑADA DE GOMEZ</t>
  </si>
  <si>
    <t>CGOMDI01</t>
  </si>
  <si>
    <t>CGOMDI02</t>
  </si>
  <si>
    <t>CGOMDI03</t>
  </si>
  <si>
    <t>CGOMDI04</t>
  </si>
  <si>
    <t>CHARATA ENARSA</t>
  </si>
  <si>
    <t>CHARDI01</t>
  </si>
  <si>
    <t>CHARDI02</t>
  </si>
  <si>
    <t>Parque Solar Chepes LEDLAR</t>
  </si>
  <si>
    <t>CHEPFV01</t>
  </si>
  <si>
    <t>CHIMBE 1 FOTOVO</t>
  </si>
  <si>
    <t>CHI1FV01</t>
  </si>
  <si>
    <t>CHILECITO ENARS</t>
  </si>
  <si>
    <t>CHLEDI01</t>
  </si>
  <si>
    <t>P.E. CHUBUT NORTE II</t>
  </si>
  <si>
    <t>CHN2EO01</t>
  </si>
  <si>
    <t>P.E. CHUBUT NORTE IV</t>
  </si>
  <si>
    <t>CHN4EO01</t>
  </si>
  <si>
    <t>PE Chubut Norte</t>
  </si>
  <si>
    <t>CHNOEO01</t>
  </si>
  <si>
    <t>CHOCON</t>
  </si>
  <si>
    <t>CHOCHI01</t>
  </si>
  <si>
    <t>CHOCHI02</t>
  </si>
  <si>
    <t>CHOCHI03</t>
  </si>
  <si>
    <t>CHOCHI04</t>
  </si>
  <si>
    <t>CHOCHI05</t>
  </si>
  <si>
    <t>CHOCHI06</t>
  </si>
  <si>
    <t>CIPOLLETI (ENAR</t>
  </si>
  <si>
    <t>CIPODI01</t>
  </si>
  <si>
    <t>CIPOLLETTI</t>
  </si>
  <si>
    <t>CIPOHI01</t>
  </si>
  <si>
    <t>C.T. CITRUSVIL</t>
  </si>
  <si>
    <t>CITRDI01</t>
  </si>
  <si>
    <t>COLON BSAS</t>
  </si>
  <si>
    <t>COLBDI01</t>
  </si>
  <si>
    <t>C.H. A.CONDARCO</t>
  </si>
  <si>
    <t>CONDHI01</t>
  </si>
  <si>
    <t>CONDHI02</t>
  </si>
  <si>
    <t>CONDHI03</t>
  </si>
  <si>
    <t>CH LS CORONELES</t>
  </si>
  <si>
    <t>COROHI01</t>
  </si>
  <si>
    <t>COROHI02</t>
  </si>
  <si>
    <t>CORRDI01</t>
  </si>
  <si>
    <t>P.E. Corti</t>
  </si>
  <si>
    <t>CORTEO01</t>
  </si>
  <si>
    <t>MOTORES COSTANE</t>
  </si>
  <si>
    <t>COSMDI11</t>
  </si>
  <si>
    <t>COSTANERA</t>
  </si>
  <si>
    <t>COSTTG08</t>
  </si>
  <si>
    <t>COSTTG09</t>
  </si>
  <si>
    <t>COSTTV01</t>
  </si>
  <si>
    <t>COSTTV02</t>
  </si>
  <si>
    <t>COSTTV03</t>
  </si>
  <si>
    <t>COSTTV04</t>
  </si>
  <si>
    <t>COSTTV06</t>
  </si>
  <si>
    <t>COSTTV07</t>
  </si>
  <si>
    <t>COSTTV10</t>
  </si>
  <si>
    <t>CASA DE PIEDRA</t>
  </si>
  <si>
    <t>CPIEHI01</t>
  </si>
  <si>
    <t>CPIEHI02</t>
  </si>
  <si>
    <t>CDRO RIVADAVIA</t>
  </si>
  <si>
    <t>CRIVTG21</t>
  </si>
  <si>
    <t>CRIVTG22</t>
  </si>
  <si>
    <t>CRIVTG23</t>
  </si>
  <si>
    <t>CRIVTG26</t>
  </si>
  <si>
    <t>CAPITAN SARMIEN</t>
  </si>
  <si>
    <t>CSARDI01</t>
  </si>
  <si>
    <t>Cerros del Sol</t>
  </si>
  <si>
    <t>CSOLFV01</t>
  </si>
  <si>
    <t>P.S. La Cumbre II</t>
  </si>
  <si>
    <t>CUM2FV01</t>
  </si>
  <si>
    <t>P.S. La Cumbre</t>
  </si>
  <si>
    <t>CUMBFV01</t>
  </si>
  <si>
    <t>CTA. DEL VIENTO</t>
  </si>
  <si>
    <t>CVIEHI01</t>
  </si>
  <si>
    <t>DEAN FUNES</t>
  </si>
  <si>
    <t>DFUNTG01</t>
  </si>
  <si>
    <t>DFUNTG02</t>
  </si>
  <si>
    <t>P.E. DIADEMA II</t>
  </si>
  <si>
    <t>DIA2EO01</t>
  </si>
  <si>
    <t>DIADEMA EOLICO</t>
  </si>
  <si>
    <t>DIADEO01</t>
  </si>
  <si>
    <t>Proyecto Solar Los Diaguitas (MATER)</t>
  </si>
  <si>
    <t>DIAGFV01</t>
  </si>
  <si>
    <t>DIQUTG01</t>
  </si>
  <si>
    <t>DIQUTG02</t>
  </si>
  <si>
    <t>DIQUTG03</t>
  </si>
  <si>
    <t>DIQUTG04</t>
  </si>
  <si>
    <t>DSUDTG07</t>
  </si>
  <si>
    <t>DSUDTG08</t>
  </si>
  <si>
    <t>DSUDTG09</t>
  </si>
  <si>
    <t>DSUDTG10</t>
  </si>
  <si>
    <t>DSUDTV11</t>
  </si>
  <si>
    <t>ENSE. BARRAGAN</t>
  </si>
  <si>
    <t>EBARTG01</t>
  </si>
  <si>
    <t>EBARTG02</t>
  </si>
  <si>
    <t>ELECTROPAT.</t>
  </si>
  <si>
    <t>CRIVTG27</t>
  </si>
  <si>
    <t>CRIVTG28</t>
  </si>
  <si>
    <t>CRIVTV25</t>
  </si>
  <si>
    <t>ELOMDI01</t>
  </si>
  <si>
    <t>EMBALSE</t>
  </si>
  <si>
    <t>EMBANUCL</t>
  </si>
  <si>
    <t>P.E. ENERGETICA I fase 2 (MATER)</t>
  </si>
  <si>
    <t>EN1MEO01</t>
  </si>
  <si>
    <t>P.E. ENERGETICA I</t>
  </si>
  <si>
    <t>ENE1EO01</t>
  </si>
  <si>
    <t>C.T. ENSENADA. BRS</t>
  </si>
  <si>
    <t>ENRSDI01</t>
  </si>
  <si>
    <t>CO. ENSENADA</t>
  </si>
  <si>
    <t>ESCABA</t>
  </si>
  <si>
    <t>ESCAHI01</t>
  </si>
  <si>
    <t>ESCAHI02</t>
  </si>
  <si>
    <t>ESCAHI03</t>
  </si>
  <si>
    <t>C.T. LA ESCONDIDA.  INDUNOR S.A.</t>
  </si>
  <si>
    <t>ESCOTV01</t>
  </si>
  <si>
    <t>EL TIGRE</t>
  </si>
  <si>
    <t>ETIGHI01</t>
  </si>
  <si>
    <t>ETIGHI02</t>
  </si>
  <si>
    <t>CTEZEI2G</t>
  </si>
  <si>
    <t>CT EZEIZA ETAPA2 G MEDITERRANE</t>
  </si>
  <si>
    <t>CT EZEIZA</t>
  </si>
  <si>
    <t>EZEITG01</t>
  </si>
  <si>
    <t>EZEITG02</t>
  </si>
  <si>
    <t>EZEITG03</t>
  </si>
  <si>
    <t>P.S. Fiambala</t>
  </si>
  <si>
    <t>FIAMFV01</t>
  </si>
  <si>
    <t>FORMOSA DELIVER</t>
  </si>
  <si>
    <t>FORDDI01</t>
  </si>
  <si>
    <t>FORDDI02</t>
  </si>
  <si>
    <t>FRIAS</t>
  </si>
  <si>
    <t>FRIATG01</t>
  </si>
  <si>
    <t>FITZ SIMON</t>
  </si>
  <si>
    <t>FSIMHI01</t>
  </si>
  <si>
    <t>FSIMHI02</t>
  </si>
  <si>
    <t>FSIMHI03</t>
  </si>
  <si>
    <t>FUTALEUFU</t>
  </si>
  <si>
    <t>FUTAHI01</t>
  </si>
  <si>
    <t>FUTAHI02</t>
  </si>
  <si>
    <t>FUTAHI03</t>
  </si>
  <si>
    <t>FUTAHI04</t>
  </si>
  <si>
    <t>C.T. GENERAL ALVEAR. SALADILLO. BSAS</t>
  </si>
  <si>
    <t>GALVDI01</t>
  </si>
  <si>
    <t>P.E. Garayalde</t>
  </si>
  <si>
    <t>GARAEO01</t>
  </si>
  <si>
    <t>C.T. BM  Garruchos</t>
  </si>
  <si>
    <t>GARRTV01</t>
  </si>
  <si>
    <t>GRAL BELGRANO</t>
  </si>
  <si>
    <t>GBELTG01</t>
  </si>
  <si>
    <t>GBELTG02</t>
  </si>
  <si>
    <t>GBELTV01</t>
  </si>
  <si>
    <t>C.T. GONZALEZ CATAN. BRS</t>
  </si>
  <si>
    <t>GCRSDI01</t>
  </si>
  <si>
    <t>C.T. GENELBA</t>
  </si>
  <si>
    <t>GEBATG01</t>
  </si>
  <si>
    <t>GEBATG02</t>
  </si>
  <si>
    <t>GENELPLG</t>
  </si>
  <si>
    <t>GEBATG03</t>
  </si>
  <si>
    <t>GENELCCG</t>
  </si>
  <si>
    <t>GENELBA - RES.287</t>
  </si>
  <si>
    <t>GEBATG04</t>
  </si>
  <si>
    <t>GEBATV01</t>
  </si>
  <si>
    <t>GEBATV02</t>
  </si>
  <si>
    <t>C.T. GIGENA I</t>
  </si>
  <si>
    <t>GIG1DI01</t>
  </si>
  <si>
    <t>P.E. LA GENOVEVA</t>
  </si>
  <si>
    <t>GNV1EO01</t>
  </si>
  <si>
    <t>Parque Eólico Vientos La Genoveva II (MATER)</t>
  </si>
  <si>
    <t>GNV2EO01</t>
  </si>
  <si>
    <t>CT GOYA ENARSA</t>
  </si>
  <si>
    <t>GOYDDI01</t>
  </si>
  <si>
    <t>PE GARCÍA DEL RÍO</t>
  </si>
  <si>
    <t>GRIOEO01</t>
  </si>
  <si>
    <t>H Guaym. Slto 6</t>
  </si>
  <si>
    <t>GUA6HI01</t>
  </si>
  <si>
    <t>P.A.H. SALTO 7 CANAL CACIQUE GUAYMALLEN</t>
  </si>
  <si>
    <t>GUA7HI01</t>
  </si>
  <si>
    <t>H Guaym. Slto 8</t>
  </si>
  <si>
    <t>GUA8HI01</t>
  </si>
  <si>
    <t>C.T. ENRECO. GUATIMOZIN. CORDOBA</t>
  </si>
  <si>
    <t>GUATDI01</t>
  </si>
  <si>
    <t>CTGUEPLG</t>
  </si>
  <si>
    <t>GUEMES</t>
  </si>
  <si>
    <t>GUEMTG01</t>
  </si>
  <si>
    <t>GUEMTV11</t>
  </si>
  <si>
    <t>GUEMTV12</t>
  </si>
  <si>
    <t>GUEMTV13</t>
  </si>
  <si>
    <t>C.HOND 1 FOTOVO</t>
  </si>
  <si>
    <t>HON1FV01</t>
  </si>
  <si>
    <t>C.HOND 2 FOTOVO</t>
  </si>
  <si>
    <t>HON2FV01</t>
  </si>
  <si>
    <t>HUEMUL SINOPEC</t>
  </si>
  <si>
    <t>HUEMDI01</t>
  </si>
  <si>
    <t>PS. Iglesia Guañizuil</t>
  </si>
  <si>
    <t>IGLEFV01</t>
  </si>
  <si>
    <t>INDEP 2 ETAP 1</t>
  </si>
  <si>
    <t>INDETG03</t>
  </si>
  <si>
    <t>INDEP 2 ETAP 2</t>
  </si>
  <si>
    <t>INDETG04</t>
  </si>
  <si>
    <t>INDEPENDENCIA</t>
  </si>
  <si>
    <t>INDETG01</t>
  </si>
  <si>
    <t>INDETG02</t>
  </si>
  <si>
    <t>INTA CATAM ENAR</t>
  </si>
  <si>
    <t>INTADI01</t>
  </si>
  <si>
    <t>ING.STA.BARBARA</t>
  </si>
  <si>
    <t>ISBATV01</t>
  </si>
  <si>
    <t>ISLA VERDE</t>
  </si>
  <si>
    <t>ISVEDI01</t>
  </si>
  <si>
    <t>CT ITATI</t>
  </si>
  <si>
    <t>ITATDI01</t>
  </si>
  <si>
    <t>C.T. BIO JUSTO DARACT</t>
  </si>
  <si>
    <t>JDARDI01</t>
  </si>
  <si>
    <t>JUAREZ</t>
  </si>
  <si>
    <t>JUARDI01</t>
  </si>
  <si>
    <t>EOLICO EL JUME</t>
  </si>
  <si>
    <t>JUMEEO01</t>
  </si>
  <si>
    <t>JUNIDI01</t>
  </si>
  <si>
    <t>C.T.  LAS JUNTURAS</t>
  </si>
  <si>
    <t>JUNTDI01</t>
  </si>
  <si>
    <t>LBANTG21</t>
  </si>
  <si>
    <t>LBANTG22</t>
  </si>
  <si>
    <t>LAG. BLANCA</t>
  </si>
  <si>
    <t>LBLADI01</t>
  </si>
  <si>
    <t>Loma Campana 2</t>
  </si>
  <si>
    <t>LCA2TG01</t>
  </si>
  <si>
    <t>Parque Eólico La Castellana II (MATER)</t>
  </si>
  <si>
    <t>LCA2EO01</t>
  </si>
  <si>
    <t>LOMA CAMPANA</t>
  </si>
  <si>
    <t>LCAMTG01</t>
  </si>
  <si>
    <t>PE La Castellana</t>
  </si>
  <si>
    <t>LCASEO01</t>
  </si>
  <si>
    <t>LUJAN DE CUYO</t>
  </si>
  <si>
    <t>LDCUTG22</t>
  </si>
  <si>
    <t>LDCUTG23</t>
  </si>
  <si>
    <t>LDCUTG24</t>
  </si>
  <si>
    <t>CTMENPLG</t>
  </si>
  <si>
    <t>C. TERMICAS MENDOZA PLUS</t>
  </si>
  <si>
    <t>LDCUTG25</t>
  </si>
  <si>
    <t>LUJCUYOC</t>
  </si>
  <si>
    <t>LUJAN DE CUYO COGENERAC.PUERTO</t>
  </si>
  <si>
    <t>LDCUTG26</t>
  </si>
  <si>
    <t>LDCUTG27</t>
  </si>
  <si>
    <t>LDCUTV11</t>
  </si>
  <si>
    <t>LDCUTV12</t>
  </si>
  <si>
    <t>LDCUTV15</t>
  </si>
  <si>
    <t>PAH L.D.CUYO EN</t>
  </si>
  <si>
    <t>LDCUHI01</t>
  </si>
  <si>
    <t>CT NEUQUEN</t>
  </si>
  <si>
    <t>LDLATG01</t>
  </si>
  <si>
    <t>LDLATG02</t>
  </si>
  <si>
    <t>LDLATG03</t>
  </si>
  <si>
    <t>LDLATG04</t>
  </si>
  <si>
    <t>CTLLATAG</t>
  </si>
  <si>
    <t>CT LOMA DE LA LATA II(NEUQEUN)</t>
  </si>
  <si>
    <t>LDLATG05</t>
  </si>
  <si>
    <t>LDLATV01</t>
  </si>
  <si>
    <t>LDLM</t>
  </si>
  <si>
    <t>CT LOMA DE LA LATA MOTORES</t>
  </si>
  <si>
    <t>LDLMDI01</t>
  </si>
  <si>
    <t>C.T. COGENERACIàN INGENIO LEALES</t>
  </si>
  <si>
    <t>LEALTV01</t>
  </si>
  <si>
    <t>LEDESMA</t>
  </si>
  <si>
    <t>LEDETV01</t>
  </si>
  <si>
    <t>LEVALLE</t>
  </si>
  <si>
    <t>LEVATG01</t>
  </si>
  <si>
    <t>LEVATG02</t>
  </si>
  <si>
    <t>PE LOS HÉRCULES</t>
  </si>
  <si>
    <t>LHEREO01</t>
  </si>
  <si>
    <t>LIB. SAN MARTIN</t>
  </si>
  <si>
    <t>LIBEDI01</t>
  </si>
  <si>
    <t>LINCOLN</t>
  </si>
  <si>
    <t>LINCDI01</t>
  </si>
  <si>
    <t>Parque de los Llanos (MATER)</t>
  </si>
  <si>
    <t>LLANFV01</t>
  </si>
  <si>
    <t>PS Las Lomitas</t>
  </si>
  <si>
    <t>LLOMFV01</t>
  </si>
  <si>
    <t>LOS MADERAS</t>
  </si>
  <si>
    <t>LMADHI01</t>
  </si>
  <si>
    <t>LMADHI02</t>
  </si>
  <si>
    <t>LOS MOLINOS</t>
  </si>
  <si>
    <t>LMO1HI01</t>
  </si>
  <si>
    <t>LMO1HI02</t>
  </si>
  <si>
    <t>LMO1HI03</t>
  </si>
  <si>
    <t>LMO1HI04</t>
  </si>
  <si>
    <t>LOS MOLINOS 2</t>
  </si>
  <si>
    <t>LMO2HI01</t>
  </si>
  <si>
    <t>LOBOS ENARSA</t>
  </si>
  <si>
    <t>LOBODI01</t>
  </si>
  <si>
    <t>L.BLANC 1 ENARS</t>
  </si>
  <si>
    <t>LOM1EO01</t>
  </si>
  <si>
    <t>L.BLANC 2 ENARS</t>
  </si>
  <si>
    <t>LOM2EO01</t>
  </si>
  <si>
    <t>L.BLANC 3 ENARS</t>
  </si>
  <si>
    <t>LOM3EO01</t>
  </si>
  <si>
    <t>L.BLANC 4 ENARS</t>
  </si>
  <si>
    <t>LOM4EO01</t>
  </si>
  <si>
    <t>L.PALMAS ENARSA</t>
  </si>
  <si>
    <t>LPALDI01</t>
  </si>
  <si>
    <t>LA PAZ E.RIOS</t>
  </si>
  <si>
    <t>LPAZDI01</t>
  </si>
  <si>
    <t>LA PLATA</t>
  </si>
  <si>
    <t>LPLADI01</t>
  </si>
  <si>
    <t>CG La Plata YPF</t>
  </si>
  <si>
    <t>LPLCTG01</t>
  </si>
  <si>
    <t>LOS QUIROGA</t>
  </si>
  <si>
    <t>LQUIHI01</t>
  </si>
  <si>
    <t>LQUIHI02</t>
  </si>
  <si>
    <t>LOS REYUNOS</t>
  </si>
  <si>
    <t>HB</t>
  </si>
  <si>
    <t>LREYHB01</t>
  </si>
  <si>
    <t>LREYHB02</t>
  </si>
  <si>
    <t>LA RIOJA DELIV</t>
  </si>
  <si>
    <t>LRIDDI01</t>
  </si>
  <si>
    <t>LRIOTG21</t>
  </si>
  <si>
    <t>LRIOTG22</t>
  </si>
  <si>
    <t>LRIOTG23</t>
  </si>
  <si>
    <t>LRIOTG24</t>
  </si>
  <si>
    <t>L.RIOJA SUR ENA</t>
  </si>
  <si>
    <t>LRISDI01</t>
  </si>
  <si>
    <t>PAH LUJANITA EN</t>
  </si>
  <si>
    <t>LUJAHI01</t>
  </si>
  <si>
    <t>CT LUJAN BSAS</t>
  </si>
  <si>
    <t>LUJBTG01</t>
  </si>
  <si>
    <t>LUJBTG02</t>
  </si>
  <si>
    <t>P.A.H. LUNLUNTA</t>
  </si>
  <si>
    <t>LUNLHI01</t>
  </si>
  <si>
    <t>LUNLHI02</t>
  </si>
  <si>
    <t>LA VINIA</t>
  </si>
  <si>
    <t>LVINHI01</t>
  </si>
  <si>
    <t>LVINHI02</t>
  </si>
  <si>
    <t>MAGDALENA ENARS</t>
  </si>
  <si>
    <t>MAGDDI01</t>
  </si>
  <si>
    <t>MALASPINA1 ENAR</t>
  </si>
  <si>
    <t>MAL1EO01</t>
  </si>
  <si>
    <t>MANANTIALES BEHR (YPF)</t>
  </si>
  <si>
    <t>MANAEO01</t>
  </si>
  <si>
    <t>Parque eólico Manque</t>
  </si>
  <si>
    <t>MANQEO01</t>
  </si>
  <si>
    <t>CT MATHEU III</t>
  </si>
  <si>
    <t>MAT3TG01</t>
  </si>
  <si>
    <t>MAT3TG02</t>
  </si>
  <si>
    <t>MAT3TG03</t>
  </si>
  <si>
    <t>MAT3TG04</t>
  </si>
  <si>
    <t>MATHEU APR ENER</t>
  </si>
  <si>
    <t>MATETG01</t>
  </si>
  <si>
    <t>MATETG02</t>
  </si>
  <si>
    <t>MATETG03</t>
  </si>
  <si>
    <t>MATETG04</t>
  </si>
  <si>
    <t>MATETG05</t>
  </si>
  <si>
    <t>MATETG06</t>
  </si>
  <si>
    <t>MATETG07</t>
  </si>
  <si>
    <t>MATETG08</t>
  </si>
  <si>
    <t>MATETG09</t>
  </si>
  <si>
    <t>MATETG10</t>
  </si>
  <si>
    <t>MAR DE AJO</t>
  </si>
  <si>
    <t>MDAJTG15</t>
  </si>
  <si>
    <t>MDAJTG17</t>
  </si>
  <si>
    <t>MAR DEL PLATA 2</t>
  </si>
  <si>
    <t>MDPATG23</t>
  </si>
  <si>
    <t>MDPATG24</t>
  </si>
  <si>
    <t>MAR DEL PLATA</t>
  </si>
  <si>
    <t>MDPATG12</t>
  </si>
  <si>
    <t>MDPATG13</t>
  </si>
  <si>
    <t>MDPATG19</t>
  </si>
  <si>
    <t>MDPATG20</t>
  </si>
  <si>
    <t>MDPATG21</t>
  </si>
  <si>
    <t>MDPATG22</t>
  </si>
  <si>
    <t>MDPATV07</t>
  </si>
  <si>
    <t>MDPATV08</t>
  </si>
  <si>
    <t>MESEDI01</t>
  </si>
  <si>
    <t>MIRAMAR I ENARS</t>
  </si>
  <si>
    <t>MIR1DI01</t>
  </si>
  <si>
    <t>P.E. Miramar</t>
  </si>
  <si>
    <t>MIRAEO01</t>
  </si>
  <si>
    <t>MARANZANA</t>
  </si>
  <si>
    <t>MMARTG01</t>
  </si>
  <si>
    <t>MMARTG02</t>
  </si>
  <si>
    <t>GMEDIPLG</t>
  </si>
  <si>
    <t>GEN.MEDITERRANEA (CONT.PLUS)</t>
  </si>
  <si>
    <t>MMARTG03</t>
  </si>
  <si>
    <t>MMARTG04</t>
  </si>
  <si>
    <t>GMEDIT5G</t>
  </si>
  <si>
    <t>GEN.MEDITERRANEA GRUPO 5</t>
  </si>
  <si>
    <t>MMARTG05</t>
  </si>
  <si>
    <t>GMEDIT2G</t>
  </si>
  <si>
    <t>GENERACION MEDITERRANEA 220</t>
  </si>
  <si>
    <t>MMARTG06</t>
  </si>
  <si>
    <t>MMARTG07</t>
  </si>
  <si>
    <t>MOLINOS AUTOG.</t>
  </si>
  <si>
    <t>MOLITV01</t>
  </si>
  <si>
    <t>MARIO SEVESO</t>
  </si>
  <si>
    <t>MSEVTG01</t>
  </si>
  <si>
    <t>C.At.Necochea I</t>
  </si>
  <si>
    <t>NEC1EO01</t>
  </si>
  <si>
    <t>NECOCHEA</t>
  </si>
  <si>
    <t>NECOTV01</t>
  </si>
  <si>
    <t>NECOTV02</t>
  </si>
  <si>
    <t>NECOTV03</t>
  </si>
  <si>
    <t>NECOTV04</t>
  </si>
  <si>
    <t>NECOCHEA EOLICO</t>
  </si>
  <si>
    <t>NECOEO01</t>
  </si>
  <si>
    <t>P.E. VIENTOS NEUQUINOS I</t>
  </si>
  <si>
    <t>NEU1EO01</t>
  </si>
  <si>
    <t>NIDERA JUNIN</t>
  </si>
  <si>
    <t>NIDETV</t>
  </si>
  <si>
    <t>NIHUIL 1</t>
  </si>
  <si>
    <t>NIH1HI01</t>
  </si>
  <si>
    <t>NIH1HI02</t>
  </si>
  <si>
    <t>NIH1HI03</t>
  </si>
  <si>
    <t>NIH1HI04</t>
  </si>
  <si>
    <t>NIHUIL 2</t>
  </si>
  <si>
    <t>NIH2HI01</t>
  </si>
  <si>
    <t>NIH2HI02</t>
  </si>
  <si>
    <t>NIH2HI03</t>
  </si>
  <si>
    <t>NIH2HI04</t>
  </si>
  <si>
    <t>NIH2HI05</t>
  </si>
  <si>
    <t>NIH2HI06</t>
  </si>
  <si>
    <t>NIHUIL 3</t>
  </si>
  <si>
    <t>NIH3HI01</t>
  </si>
  <si>
    <t>NIH3HI02</t>
  </si>
  <si>
    <t>NIHUIL 4</t>
  </si>
  <si>
    <t>NIH4HI01</t>
  </si>
  <si>
    <t>P.S. Nonogasta</t>
  </si>
  <si>
    <t>NONOFV01</t>
  </si>
  <si>
    <t>NUEVO PUERTO</t>
  </si>
  <si>
    <t>CEPUTG11</t>
  </si>
  <si>
    <t>CEPUTG12</t>
  </si>
  <si>
    <t>CEPUTV10</t>
  </si>
  <si>
    <t>NPUETV05</t>
  </si>
  <si>
    <t>NPUETV06</t>
  </si>
  <si>
    <t>OCAMDI01</t>
  </si>
  <si>
    <t>OCAMDI02</t>
  </si>
  <si>
    <t>OCAMDI03</t>
  </si>
  <si>
    <t>OCAMDI04</t>
  </si>
  <si>
    <t>OCAMDI05</t>
  </si>
  <si>
    <t>Parque eólico Los Olivos</t>
  </si>
  <si>
    <t>OLIVEO01</t>
  </si>
  <si>
    <t>ORAN ENARSA</t>
  </si>
  <si>
    <t>ORADDI01</t>
  </si>
  <si>
    <t>C.T. PACUCA BIO ENERGIA. ROQUE PEREZ. BSAS.</t>
  </si>
  <si>
    <t>PACUDI01</t>
  </si>
  <si>
    <t>PIEDRA D AGUILA</t>
  </si>
  <si>
    <t>PAGUHI01</t>
  </si>
  <si>
    <t>PAGUHI02</t>
  </si>
  <si>
    <t>PAGUHI03</t>
  </si>
  <si>
    <t>PAGUHI04</t>
  </si>
  <si>
    <t>Parque Eólico Pampa Energía (MATER)</t>
  </si>
  <si>
    <t>PAMEEO01</t>
  </si>
  <si>
    <t>P.S. Pasip</t>
  </si>
  <si>
    <t>PASIFV01</t>
  </si>
  <si>
    <t>C.T. PATAGONIA</t>
  </si>
  <si>
    <t>PATATG01</t>
  </si>
  <si>
    <t>PATATG02</t>
  </si>
  <si>
    <t>PATATV01</t>
  </si>
  <si>
    <t>P. BANDERITA</t>
  </si>
  <si>
    <t>PBANHI01</t>
  </si>
  <si>
    <t>PBANHI02</t>
  </si>
  <si>
    <t>CTSPEDRG</t>
  </si>
  <si>
    <t>CT SAN PEDRO - SPI ENERGY SA</t>
  </si>
  <si>
    <t>SAN PEDRO BSAS</t>
  </si>
  <si>
    <t>PEDRTG01</t>
  </si>
  <si>
    <t>PEDRTG02</t>
  </si>
  <si>
    <t>PEDRTG03</t>
  </si>
  <si>
    <t>C.T. PERGAMINO</t>
  </si>
  <si>
    <t>PERGDI01</t>
  </si>
  <si>
    <t>PEREZ SECCO</t>
  </si>
  <si>
    <t>PERZDI01</t>
  </si>
  <si>
    <t>PERZDI02</t>
  </si>
  <si>
    <t>PERZDI03</t>
  </si>
  <si>
    <t>PERZDI04</t>
  </si>
  <si>
    <t>PERZDI05</t>
  </si>
  <si>
    <t>PERZDI06</t>
  </si>
  <si>
    <t>PERZDI07</t>
  </si>
  <si>
    <t>PERZDI08</t>
  </si>
  <si>
    <t>AG Pto Esperanz</t>
  </si>
  <si>
    <t>PESPTV01</t>
  </si>
  <si>
    <t>P.HERNANDEZ YPF</t>
  </si>
  <si>
    <t>PHDZTG01</t>
  </si>
  <si>
    <t>PHUITG01</t>
  </si>
  <si>
    <t>P.IND.CAT ENARS</t>
  </si>
  <si>
    <t>PICADI01</t>
  </si>
  <si>
    <t>PILATG11</t>
  </si>
  <si>
    <t>PILATG12</t>
  </si>
  <si>
    <t>PILATV10</t>
  </si>
  <si>
    <t>C.T. PARQUE PILAR BSAS</t>
  </si>
  <si>
    <t>PILBDI01</t>
  </si>
  <si>
    <t>PILBDI02</t>
  </si>
  <si>
    <t>PILBDI03</t>
  </si>
  <si>
    <t>PILBDI04</t>
  </si>
  <si>
    <t>PILBDI05</t>
  </si>
  <si>
    <t>PILBDI06</t>
  </si>
  <si>
    <t>PIQUIRENDA</t>
  </si>
  <si>
    <t>PIQIDI01</t>
  </si>
  <si>
    <t>PIRANE</t>
  </si>
  <si>
    <t>PIRADI01</t>
  </si>
  <si>
    <t>PMADRYN I ENARS</t>
  </si>
  <si>
    <t>PMA1EO01</t>
  </si>
  <si>
    <t>PMADRYNII ENARS</t>
  </si>
  <si>
    <t>PMA2EO01</t>
  </si>
  <si>
    <t>PUERTO MADRYN</t>
  </si>
  <si>
    <t>PMADTG21</t>
  </si>
  <si>
    <t>PMADTG22</t>
  </si>
  <si>
    <t>CTBM PAPEL MISIONERO</t>
  </si>
  <si>
    <t>PMISTV01</t>
  </si>
  <si>
    <t>PIEDRAS MORAS</t>
  </si>
  <si>
    <t>PMORHI01</t>
  </si>
  <si>
    <t>PUNTA NEGRA</t>
  </si>
  <si>
    <t>PNEGHI01</t>
  </si>
  <si>
    <t>PNEGHI02</t>
  </si>
  <si>
    <t>PNUETV07</t>
  </si>
  <si>
    <t>PNUETV08</t>
  </si>
  <si>
    <t>PNUETV09</t>
  </si>
  <si>
    <t>P.E. Pomona I</t>
  </si>
  <si>
    <t>POM1EO01</t>
  </si>
  <si>
    <t>Parque Eólico POMONA II (MATER)</t>
  </si>
  <si>
    <t>POM2EO01</t>
  </si>
  <si>
    <t>PASO DE LA PATR</t>
  </si>
  <si>
    <t>PPATDI01</t>
  </si>
  <si>
    <t>PICHI P. LEUFU</t>
  </si>
  <si>
    <t>PPLEHI01</t>
  </si>
  <si>
    <t>PPLEHI02</t>
  </si>
  <si>
    <t>PPLEHI03</t>
  </si>
  <si>
    <t>PLUSPETROL NORT</t>
  </si>
  <si>
    <t>PPNOTG01</t>
  </si>
  <si>
    <t>PPNOTG02</t>
  </si>
  <si>
    <t>P.ROCA CHACO</t>
  </si>
  <si>
    <t>PROCDI01</t>
  </si>
  <si>
    <t>C.T. PRODEMAN BIOENERGIA</t>
  </si>
  <si>
    <t>PRODTV01</t>
  </si>
  <si>
    <t>LA PROVIDENCIA</t>
  </si>
  <si>
    <t>PROVTV01</t>
  </si>
  <si>
    <t>PTR1TG23</t>
  </si>
  <si>
    <t>PTR1TG24</t>
  </si>
  <si>
    <t>PTR1TG25</t>
  </si>
  <si>
    <t>A.P. PTO PIRAY</t>
  </si>
  <si>
    <t>PUPITV01</t>
  </si>
  <si>
    <t>PUEBLO VIEJO</t>
  </si>
  <si>
    <t>PVIEHI01</t>
  </si>
  <si>
    <t>PVIEHI02</t>
  </si>
  <si>
    <t>QUEBRADA ULLUM</t>
  </si>
  <si>
    <t>QULLHI01</t>
  </si>
  <si>
    <t>RAFAELA</t>
  </si>
  <si>
    <t>RAFADI01</t>
  </si>
  <si>
    <t>RAWSONI  ENARSA</t>
  </si>
  <si>
    <t>RAW1EO01</t>
  </si>
  <si>
    <t>RAWSONII ENARSA</t>
  </si>
  <si>
    <t>RAW2EO01</t>
  </si>
  <si>
    <t>RAWSON 3 EOLICO</t>
  </si>
  <si>
    <t>RAW3EO01</t>
  </si>
  <si>
    <t>REALDI01</t>
  </si>
  <si>
    <t>RENOVA ALBANESI</t>
  </si>
  <si>
    <t>RENOTG01</t>
  </si>
  <si>
    <t>BENJAMIN REOLIN</t>
  </si>
  <si>
    <t>REOLHI01</t>
  </si>
  <si>
    <t>REOLHI02</t>
  </si>
  <si>
    <t>REOLHI03</t>
  </si>
  <si>
    <t>H Rio Escondido</t>
  </si>
  <si>
    <t>RESCHI01</t>
  </si>
  <si>
    <t>RESCHI02</t>
  </si>
  <si>
    <t>RESCHI03</t>
  </si>
  <si>
    <t>RESCHI04</t>
  </si>
  <si>
    <t>RESCHI05</t>
  </si>
  <si>
    <t>RESCHI06</t>
  </si>
  <si>
    <t>RIO GRANDE</t>
  </si>
  <si>
    <t>RGDEHB01</t>
  </si>
  <si>
    <t>RGDEHB02</t>
  </si>
  <si>
    <t>RGDEHB03</t>
  </si>
  <si>
    <t>RGDEHB04</t>
  </si>
  <si>
    <t>RIO HONDO</t>
  </si>
  <si>
    <t>RHONHI01</t>
  </si>
  <si>
    <t>RHONHI02</t>
  </si>
  <si>
    <t>TERMOROCA</t>
  </si>
  <si>
    <t>ROCATG01</t>
  </si>
  <si>
    <t>ROCATV01</t>
  </si>
  <si>
    <t>G ROJO R.ENERGY</t>
  </si>
  <si>
    <t>ROJOTG01</t>
  </si>
  <si>
    <t>ROJOTG02</t>
  </si>
  <si>
    <t>ROJOTG03</t>
  </si>
  <si>
    <t>CTGROJ2G</t>
  </si>
  <si>
    <t>CT GENERAL ROJO CIERRE CC</t>
  </si>
  <si>
    <t>ROJOTG04</t>
  </si>
  <si>
    <t>ROJOTV01</t>
  </si>
  <si>
    <t>JULIAN ROMERO</t>
  </si>
  <si>
    <t>ROMEHI01</t>
  </si>
  <si>
    <t>ROMEHI02</t>
  </si>
  <si>
    <t>RIO REYES</t>
  </si>
  <si>
    <t>RREYHI01</t>
  </si>
  <si>
    <t>RREYHI02</t>
  </si>
  <si>
    <t>RINCON SAUCES</t>
  </si>
  <si>
    <t>RSAUDI01</t>
  </si>
  <si>
    <t>13 DE JULIO</t>
  </si>
  <si>
    <t>RTERTG01</t>
  </si>
  <si>
    <t>RTERTG02</t>
  </si>
  <si>
    <t>RUFINO STA FE</t>
  </si>
  <si>
    <t>RUFIDI01</t>
  </si>
  <si>
    <t>SALTOII SOENERG</t>
  </si>
  <si>
    <t>SAL2TG01</t>
  </si>
  <si>
    <t>SALTO D LA LOMA</t>
  </si>
  <si>
    <t>MH</t>
  </si>
  <si>
    <t>SALOHI01</t>
  </si>
  <si>
    <t>Planta fotovoltaica Solar de los Andes (MATER)</t>
  </si>
  <si>
    <t>SANDFV01</t>
  </si>
  <si>
    <t>SALTO ANDERSEN</t>
  </si>
  <si>
    <t>SANDHI01</t>
  </si>
  <si>
    <t>SANDHI02</t>
  </si>
  <si>
    <t>SARMIENTO SJ</t>
  </si>
  <si>
    <t>SARCTG21</t>
  </si>
  <si>
    <t>SARCTG22</t>
  </si>
  <si>
    <t>SARCTG23</t>
  </si>
  <si>
    <t>P.S. Saujil</t>
  </si>
  <si>
    <t>SAUJFV01</t>
  </si>
  <si>
    <t>C.T. BIOGENERADORA SANTA CATALINA. CORDOBA</t>
  </si>
  <si>
    <t>SCABDI01</t>
  </si>
  <si>
    <t>S.MART. CHACO</t>
  </si>
  <si>
    <t>SCHADI01</t>
  </si>
  <si>
    <t>SEMINO</t>
  </si>
  <si>
    <t>RÍO TERC SOENER</t>
  </si>
  <si>
    <t>SERTTG01</t>
  </si>
  <si>
    <t>SAN FRANCISCO</t>
  </si>
  <si>
    <t>SFRATG01</t>
  </si>
  <si>
    <t>SFRATG02</t>
  </si>
  <si>
    <t>CTMSG</t>
  </si>
  <si>
    <t>S. GRANDE ARG</t>
  </si>
  <si>
    <t>SGDEHI01</t>
  </si>
  <si>
    <t>SGDEHI02</t>
  </si>
  <si>
    <t>SGDEHI03</t>
  </si>
  <si>
    <t>SGDEHI04</t>
  </si>
  <si>
    <t>SGDEHI05</t>
  </si>
  <si>
    <t>SGDEHI06</t>
  </si>
  <si>
    <t>SGDEHI07</t>
  </si>
  <si>
    <t>SGDEHI08</t>
  </si>
  <si>
    <t>SGDEHI09</t>
  </si>
  <si>
    <t>SGDEHI10</t>
  </si>
  <si>
    <t>SGDEHI11</t>
  </si>
  <si>
    <t>SGDEHI12</t>
  </si>
  <si>
    <t>SGDEHI13</t>
  </si>
  <si>
    <t>SGDEHI14</t>
  </si>
  <si>
    <t>MCH S.GUILLERMO</t>
  </si>
  <si>
    <t>SGUIHI01</t>
  </si>
  <si>
    <t>AUTOPROD.SHELL</t>
  </si>
  <si>
    <t>SHELTG01</t>
  </si>
  <si>
    <t>Parque eólico San Jorge y El Mataco</t>
  </si>
  <si>
    <t>SJMTEO01</t>
  </si>
  <si>
    <t>SAN JUAN I FV (Etapa 2 MATER)</t>
  </si>
  <si>
    <t>SJU2FV01</t>
  </si>
  <si>
    <t>S.JUAN I FOTOVO</t>
  </si>
  <si>
    <t>SJUAFV01</t>
  </si>
  <si>
    <t>SALTA ENARSA</t>
  </si>
  <si>
    <t>SLTADI01</t>
  </si>
  <si>
    <t>S.MARTIN N ENAR</t>
  </si>
  <si>
    <t>SMANDI01</t>
  </si>
  <si>
    <t>CH SAN MARTIN</t>
  </si>
  <si>
    <t>SMARHI01</t>
  </si>
  <si>
    <t>SMARHI02</t>
  </si>
  <si>
    <t>SMARHI03</t>
  </si>
  <si>
    <t>S.MIGUEL N ENAR</t>
  </si>
  <si>
    <t>SMIGDI01</t>
  </si>
  <si>
    <t>S.M. DE TUCUMAN</t>
  </si>
  <si>
    <t>SMTUTG01</t>
  </si>
  <si>
    <t>SMTUTG02</t>
  </si>
  <si>
    <t>SMTUTV01</t>
  </si>
  <si>
    <t>SNICTG01</t>
  </si>
  <si>
    <t>SNICTV11</t>
  </si>
  <si>
    <t>SNICTV12</t>
  </si>
  <si>
    <t>SNICTV13</t>
  </si>
  <si>
    <t>SNICTV14</t>
  </si>
  <si>
    <t>SNICTV15</t>
  </si>
  <si>
    <t>SUD OESTE</t>
  </si>
  <si>
    <t>SOESTG01</t>
  </si>
  <si>
    <t>SOESTG02</t>
  </si>
  <si>
    <t>SOESTG03</t>
  </si>
  <si>
    <t>SOESTG04</t>
  </si>
  <si>
    <t>SOLALBAN</t>
  </si>
  <si>
    <t>SOLATG01</t>
  </si>
  <si>
    <t>SORRTV11</t>
  </si>
  <si>
    <t>SORRTV12</t>
  </si>
  <si>
    <t>SORRTV13</t>
  </si>
  <si>
    <t>SAENZ PEÑA II</t>
  </si>
  <si>
    <t>SPE2DI01</t>
  </si>
  <si>
    <t>SAENZ PEÑA</t>
  </si>
  <si>
    <t>SPENDI01</t>
  </si>
  <si>
    <t>San Pedro verde</t>
  </si>
  <si>
    <t>SPEVDI01</t>
  </si>
  <si>
    <t>S. de la Punta</t>
  </si>
  <si>
    <t>SPUNFV01</t>
  </si>
  <si>
    <t>SAN ROQUE</t>
  </si>
  <si>
    <t>SROQHI01</t>
  </si>
  <si>
    <t>SROQHI02</t>
  </si>
  <si>
    <t>SROQHI03</t>
  </si>
  <si>
    <t>SROQHI04</t>
  </si>
  <si>
    <t>STA ROSA CORR</t>
  </si>
  <si>
    <t>SROSDI01</t>
  </si>
  <si>
    <t>S.SALVADOR ERIO</t>
  </si>
  <si>
    <t>SSALDI01</t>
  </si>
  <si>
    <t>S.VICENTE BSAS</t>
  </si>
  <si>
    <t>SVICDI01</t>
  </si>
  <si>
    <t>SMARTIN TABACAL</t>
  </si>
  <si>
    <t>TABATV01</t>
  </si>
  <si>
    <t>Proyecto Solar Tamberías (MATER)</t>
  </si>
  <si>
    <t>TAMBFV01</t>
  </si>
  <si>
    <t>TERMOANDES</t>
  </si>
  <si>
    <t>TANDTG01</t>
  </si>
  <si>
    <t>TANDTG02</t>
  </si>
  <si>
    <t>TANDTV01</t>
  </si>
  <si>
    <t>H Tib. Benegas</t>
  </si>
  <si>
    <t>TBENHI01</t>
  </si>
  <si>
    <t>TBENHI02</t>
  </si>
  <si>
    <t>COG Terminal 6</t>
  </si>
  <si>
    <t>TER6TG11</t>
  </si>
  <si>
    <t>TER6TV21</t>
  </si>
  <si>
    <t>Parque Eólico  Los Teros (MATER)</t>
  </si>
  <si>
    <t>TEROEO01</t>
  </si>
  <si>
    <t>TEREVINTOS ENAR</t>
  </si>
  <si>
    <t>TERVDI01</t>
  </si>
  <si>
    <t>C.T. TICINO BIOMASA S.A.</t>
  </si>
  <si>
    <t>TICITV01</t>
  </si>
  <si>
    <t>C.T. TIGONBU</t>
  </si>
  <si>
    <t>TIGODI01</t>
  </si>
  <si>
    <t>CT TIMBUES(GSMA</t>
  </si>
  <si>
    <t>TIMBTG01</t>
  </si>
  <si>
    <t>TIMBTG02</t>
  </si>
  <si>
    <t>TIMBTV01</t>
  </si>
  <si>
    <t>P.S. TINOGASTA II</t>
  </si>
  <si>
    <t>TIN2FV01</t>
  </si>
  <si>
    <t>TINOGASTA ENARS</t>
  </si>
  <si>
    <t>TINODI01</t>
  </si>
  <si>
    <t>P.S. Tinogasta</t>
  </si>
  <si>
    <t>TINOFV01</t>
  </si>
  <si>
    <t>TORDEO01</t>
  </si>
  <si>
    <t>TRAPTG01</t>
  </si>
  <si>
    <t>P.S. TIERRA SANTA</t>
  </si>
  <si>
    <t>TSANFV01</t>
  </si>
  <si>
    <t>H Trip. S. Uni.</t>
  </si>
  <si>
    <t>TSAUHI01</t>
  </si>
  <si>
    <t>C.T. TUCUMAN</t>
  </si>
  <si>
    <t>TUCUTG01</t>
  </si>
  <si>
    <t>TUCUTG02</t>
  </si>
  <si>
    <t>TUCUTV01</t>
  </si>
  <si>
    <t>EL TUNAL</t>
  </si>
  <si>
    <t>TUNAHI01</t>
  </si>
  <si>
    <t>TUNAHI02</t>
  </si>
  <si>
    <t>P.S. ULLUM 4 (AMPLIACION MATER)</t>
  </si>
  <si>
    <t>UL42FV01</t>
  </si>
  <si>
    <t>P.S. Ullum 3</t>
  </si>
  <si>
    <t>ULL3FV01</t>
  </si>
  <si>
    <t>P.S. Ullum 4</t>
  </si>
  <si>
    <t>ULL4FV01</t>
  </si>
  <si>
    <t>ULLUM</t>
  </si>
  <si>
    <t>ULLUHI01</t>
  </si>
  <si>
    <t>ULLUHI02</t>
  </si>
  <si>
    <t>P.S. Ullum N1</t>
  </si>
  <si>
    <t>ULN1FV01</t>
  </si>
  <si>
    <t>P.S. Ullum N2</t>
  </si>
  <si>
    <t>ULN2FV01</t>
  </si>
  <si>
    <t>V.ANGELA ENARSA</t>
  </si>
  <si>
    <t>VANGDI01</t>
  </si>
  <si>
    <t>VILLEGAS ENARSA</t>
  </si>
  <si>
    <t>VGADDI01</t>
  </si>
  <si>
    <t>VILLA GESELL</t>
  </si>
  <si>
    <t>VGESTG11</t>
  </si>
  <si>
    <t>VGESTG14</t>
  </si>
  <si>
    <t>VGESTG16</t>
  </si>
  <si>
    <t>CTGESELG</t>
  </si>
  <si>
    <t>CT VILLA GESELL-CATLANT.</t>
  </si>
  <si>
    <t>VGESTG18</t>
  </si>
  <si>
    <t>VIALE E. RÍOS</t>
  </si>
  <si>
    <t>VIALDI01</t>
  </si>
  <si>
    <t>EÓLICO VILLALONGA II GENNEIA (MATER)</t>
  </si>
  <si>
    <t>VLO2EO01</t>
  </si>
  <si>
    <t>VILLALONGA EOLI</t>
  </si>
  <si>
    <t>VLONEO01</t>
  </si>
  <si>
    <t>V.MARÍA UENSA</t>
  </si>
  <si>
    <t>VMA2TG01</t>
  </si>
  <si>
    <t>VMA2TG02</t>
  </si>
  <si>
    <t>VMA2TG03</t>
  </si>
  <si>
    <t>CTVMAR2G</t>
  </si>
  <si>
    <t>CT VILLA MARIA CIERRE CC-UENSA</t>
  </si>
  <si>
    <t>VMA2TG04</t>
  </si>
  <si>
    <t>VMA2TV01</t>
  </si>
  <si>
    <t>VILLA MARIA</t>
  </si>
  <si>
    <t>VMARTG01</t>
  </si>
  <si>
    <t>VMARTG02</t>
  </si>
  <si>
    <t>VMARTG03</t>
  </si>
  <si>
    <t>CT VUELTA OBLIG</t>
  </si>
  <si>
    <t>VOBLTG01</t>
  </si>
  <si>
    <t>VOBLTG02</t>
  </si>
  <si>
    <t>VOBLTV01</t>
  </si>
  <si>
    <t>C.T. VILLA DEL ROSARIO</t>
  </si>
  <si>
    <t>VROSDI01</t>
  </si>
  <si>
    <t>PE Vientos del Secano</t>
  </si>
  <si>
    <t>VSECEO01</t>
  </si>
  <si>
    <t>C.T. VENADO TUERTO. BG. SEEDS ENERGY</t>
  </si>
  <si>
    <t>VTBGDI01</t>
  </si>
  <si>
    <t>V. TUERTO DELIV</t>
  </si>
  <si>
    <t>VTUDDI01</t>
  </si>
  <si>
    <t>YACYRETA</t>
  </si>
  <si>
    <t>YACYHI01</t>
  </si>
  <si>
    <t>YACYHI02</t>
  </si>
  <si>
    <t>YACYHI03</t>
  </si>
  <si>
    <t>YACYHI04</t>
  </si>
  <si>
    <t>YACYHI05</t>
  </si>
  <si>
    <t>YACYHI06</t>
  </si>
  <si>
    <t>YACYHI07</t>
  </si>
  <si>
    <t>YACYHI08</t>
  </si>
  <si>
    <t>YACYHI09</t>
  </si>
  <si>
    <t>YACYHI10</t>
  </si>
  <si>
    <t>YACYHI11</t>
  </si>
  <si>
    <t>YACYHI12</t>
  </si>
  <si>
    <t>YACYHI13</t>
  </si>
  <si>
    <t>YACYHI14</t>
  </si>
  <si>
    <t>YACYHI15</t>
  </si>
  <si>
    <t>YACYHI16</t>
  </si>
  <si>
    <t>YACYHI17</t>
  </si>
  <si>
    <t>YACYHI18</t>
  </si>
  <si>
    <t>YACYHI19</t>
  </si>
  <si>
    <t>YACYHI20</t>
  </si>
  <si>
    <t>C.T. YANQUETRUZ II</t>
  </si>
  <si>
    <t>YAN2DI01</t>
  </si>
  <si>
    <t>CB YANQUETRUZ</t>
  </si>
  <si>
    <t>YANQDI01</t>
  </si>
  <si>
    <t>YPF LOS PERALES</t>
  </si>
  <si>
    <t>YPFATG01</t>
  </si>
  <si>
    <t>ZAPPALORTO APR</t>
  </si>
  <si>
    <t>ZAPATG01</t>
  </si>
  <si>
    <t>ZAPATG02</t>
  </si>
  <si>
    <t>ZAPATG03</t>
  </si>
  <si>
    <t>ZAPATG04</t>
  </si>
  <si>
    <t>C.T ZARATE</t>
  </si>
  <si>
    <t>ZARATG01</t>
  </si>
  <si>
    <t>ZARATG02</t>
  </si>
  <si>
    <t>ZARATG03</t>
  </si>
  <si>
    <t>ZARATG04</t>
  </si>
  <si>
    <t xml:space="preserve">Cooperativa de BRANDSEN       </t>
  </si>
  <si>
    <t>REGIÓN</t>
  </si>
  <si>
    <t>URUGUA-Í</t>
  </si>
  <si>
    <t>EMSA GENERACION</t>
  </si>
  <si>
    <t>LAS MADERAS</t>
  </si>
  <si>
    <t>CORREINTES</t>
  </si>
  <si>
    <t>BATOPIOY</t>
  </si>
  <si>
    <t>ACONCAGA</t>
  </si>
  <si>
    <t>CT ACONCAGUA ENERGÍA AUTOGENER</t>
  </si>
  <si>
    <t>LAPLATAA</t>
  </si>
  <si>
    <t xml:space="preserve">REFINERIA LA PLATA AUTOG      </t>
  </si>
  <si>
    <t>MINESVYZ</t>
  </si>
  <si>
    <t>MINERA EXAR S.A.-Susques Jujuy</t>
  </si>
  <si>
    <t>TELMCAOY</t>
  </si>
  <si>
    <t xml:space="preserve">TELMEX ARGENTINA SA-OLLEROS   </t>
  </si>
  <si>
    <t>NEMO AGENTE</t>
  </si>
  <si>
    <t>RAZÓN SOCIAL</t>
  </si>
  <si>
    <t>FIDEICOMISO CENTRAL TERMOELÉCTRICA GUILLERMO BROWN</t>
  </si>
  <si>
    <t>Fideicomiso Central Termoeléct. Manuel Belgrano</t>
  </si>
  <si>
    <t>CENTRALES DE LA COSTA ATLANTICA S.A.</t>
  </si>
  <si>
    <t>SPI ENERGY S.A.</t>
  </si>
  <si>
    <t>ARAUCARIA ENERGY S.A.</t>
  </si>
  <si>
    <t>EMPRESA PROVINCIAL DE ENERGIA DE CORDOBA</t>
  </si>
  <si>
    <t>SOENERGY ARGENTINA S.A.</t>
  </si>
  <si>
    <t>MSU ENERGY S.A.</t>
  </si>
  <si>
    <t>ORAZUL ENERGY CERROS COLORADOS S. A.</t>
  </si>
  <si>
    <t>ENEL GENERACIÓN EL CHOCON S. A.</t>
  </si>
  <si>
    <t>HIDROELECTRICA DIAMANTE S. A.</t>
  </si>
  <si>
    <t>ENERGIA PROVINCIAL SOCIEDAD DEL ESTADO</t>
  </si>
  <si>
    <t>CENTRAL PUERTO S. A.</t>
  </si>
  <si>
    <t>HIDROELECTRICA LOS NIHUILES S. A.</t>
  </si>
  <si>
    <t>CENTRAL DOCK SUD S. A.</t>
  </si>
  <si>
    <t>CT BARRAGAN S.A.</t>
  </si>
  <si>
    <t>SULLAIR ARGENTINA S.A.</t>
  </si>
  <si>
    <t>APR ENERGY S.R.L.</t>
  </si>
  <si>
    <t>Fideicomiso Central Termoeléct. Timbúes</t>
  </si>
  <si>
    <t>AES Argentina Generación S. A.</t>
  </si>
  <si>
    <t>ALBANESI ENERGIA S.A.</t>
  </si>
  <si>
    <t>HOLDEC INVERSORA S.A.</t>
  </si>
  <si>
    <t>YPF ENERGIA ELECTRICA S.A.</t>
  </si>
  <si>
    <t>TERMOANDES S. A.</t>
  </si>
  <si>
    <t>ALUAR ALUMINIO ARGENTINO S. A. I. C.</t>
  </si>
  <si>
    <t>HIDROELECTRICA AMEGHINO S. A.</t>
  </si>
  <si>
    <t>HIDROELECTRICA FUTALEUFU S. A.</t>
  </si>
  <si>
    <t>CENTRALES TERMICAS PATAGÓNICAS S. A.</t>
  </si>
  <si>
    <t>YPF S. A.</t>
  </si>
  <si>
    <t>PAMPA ENERGIA S.A.</t>
  </si>
  <si>
    <t>EMISSANG</t>
  </si>
  <si>
    <t>No resuelto</t>
  </si>
  <si>
    <t>PAHSLOMG</t>
  </si>
  <si>
    <t>PAH SALTO DE LA LOMA</t>
  </si>
  <si>
    <t>SAL2HI</t>
  </si>
  <si>
    <t>Salto de la Loma (ampliación)</t>
  </si>
  <si>
    <t>SAL2HI01</t>
  </si>
  <si>
    <t>REFINERIA LA PLATA AUTOG</t>
  </si>
  <si>
    <t>ENSATG01</t>
  </si>
  <si>
    <t>CTARREBG</t>
  </si>
  <si>
    <t>BIOGAS CTBG ARRE BEEF SA</t>
  </si>
  <si>
    <t>ABEF</t>
  </si>
  <si>
    <t>C.T. ARREBEEF ENERGIA</t>
  </si>
  <si>
    <t>ABEFDI01</t>
  </si>
  <si>
    <t>CTRESENG</t>
  </si>
  <si>
    <t>BIOGAS CT RESENER SA</t>
  </si>
  <si>
    <t>RES1</t>
  </si>
  <si>
    <t>C.T. RESENER I</t>
  </si>
  <si>
    <t>RES1DI01</t>
  </si>
  <si>
    <t>CTVILLEG</t>
  </si>
  <si>
    <t>CTBG GENERAL VILLEGAS Ren 2</t>
  </si>
  <si>
    <t>VGAB</t>
  </si>
  <si>
    <t xml:space="preserve">C.T. GENERAL VILLEGAS.  BG. </t>
  </si>
  <si>
    <t>VGABDI01</t>
  </si>
  <si>
    <t>PELTER2G</t>
  </si>
  <si>
    <t>P.EOLICO LOS TEROS II</t>
  </si>
  <si>
    <t>TER2EO</t>
  </si>
  <si>
    <t>Parque E¢lico  Los Teros II (MATER)</t>
  </si>
  <si>
    <t>TER2EO01</t>
  </si>
  <si>
    <t>CTPOLLOG</t>
  </si>
  <si>
    <t>CTBG POLLOS SAN MATEO</t>
  </si>
  <si>
    <t>PSMA</t>
  </si>
  <si>
    <t>C.T. POLLOS SAN MATEO</t>
  </si>
  <si>
    <t>PSMADI01</t>
  </si>
  <si>
    <t>PAHBRIOG</t>
  </si>
  <si>
    <t>PAH EPEC BOCA DEL RIO - Ren2</t>
  </si>
  <si>
    <t>BRIOHI</t>
  </si>
  <si>
    <t>P.A.H. BOCA DEL RIO</t>
  </si>
  <si>
    <t>BRIOHI01</t>
  </si>
  <si>
    <t>BRIOHI02</t>
  </si>
  <si>
    <t>PAHCEJEG</t>
  </si>
  <si>
    <t>PAH EPEC CRUZ DEL EJE - Ren2</t>
  </si>
  <si>
    <t>CREJHI</t>
  </si>
  <si>
    <t>P.A.H. CRUZ DEL EJE</t>
  </si>
  <si>
    <t>CREJHI01</t>
  </si>
  <si>
    <t>CREJHI02</t>
  </si>
  <si>
    <t>CTABENEG</t>
  </si>
  <si>
    <t>BIOGAS CTBG AB ENERGÍA</t>
  </si>
  <si>
    <t>ABBG</t>
  </si>
  <si>
    <t>C.T. AB ENERGIA. 25 DE MAYO . LA PAMPA</t>
  </si>
  <si>
    <t>ABBGDI01</t>
  </si>
  <si>
    <t>ACON</t>
  </si>
  <si>
    <t>Petrolera Aconcagua</t>
  </si>
  <si>
    <t>ACONDI01</t>
  </si>
  <si>
    <t>PAHGU11G</t>
  </si>
  <si>
    <t>PAH SALTO 11</t>
  </si>
  <si>
    <t>GU11HI</t>
  </si>
  <si>
    <t>P.A.H. SALTO 11 CANAL CACIQUE GUAYMALLEN</t>
  </si>
  <si>
    <t>GU11HI01</t>
  </si>
  <si>
    <t>GU11HI02</t>
  </si>
  <si>
    <t>PFCSGU2G</t>
  </si>
  <si>
    <t>PQUE FOTOV. COR. SOL. GUAÑI.II</t>
  </si>
  <si>
    <t>GZ2AFV</t>
  </si>
  <si>
    <t>P.S. GUAÑIZUIL II A</t>
  </si>
  <si>
    <t>GZ2AFV01</t>
  </si>
  <si>
    <t>PSHELIOG</t>
  </si>
  <si>
    <t>PQUE SOLAR HELIOS SANTA ROSA</t>
  </si>
  <si>
    <t>HESRFV</t>
  </si>
  <si>
    <t>P.S.F.V HELIOS SANTA ROSA PV</t>
  </si>
  <si>
    <t>HESRFV01</t>
  </si>
  <si>
    <t>CTSMN3DG</t>
  </si>
  <si>
    <t>CTBRS SAN MARTÍN NORTE III-D</t>
  </si>
  <si>
    <t>SM3D</t>
  </si>
  <si>
    <t>C.T. BIOGAS SAN MARTIN NORTE III D</t>
  </si>
  <si>
    <t>SM3DDI01</t>
  </si>
  <si>
    <t>CTMMBIOG</t>
  </si>
  <si>
    <t>CT BIOMASA MM BIOENERGÍA</t>
  </si>
  <si>
    <t>CAZU</t>
  </si>
  <si>
    <t>C.T. BM MM BIOENERGIA.  Cerro Azul.</t>
  </si>
  <si>
    <t>CAZUTV01</t>
  </si>
  <si>
    <t>CTUNITAG</t>
  </si>
  <si>
    <t>CTBM.BIOMASA UNITAN SEISMEGA</t>
  </si>
  <si>
    <t>TIRO</t>
  </si>
  <si>
    <t>C.T. BIOMASA UNITAN.  Puerto Tirol</t>
  </si>
  <si>
    <t>TIROTV01</t>
  </si>
  <si>
    <t>PSALTIPG</t>
  </si>
  <si>
    <t>PQUE SOLAR ALTIPLANO I</t>
  </si>
  <si>
    <t>ALT1FV</t>
  </si>
  <si>
    <t>P.S. ALTIPLANO I</t>
  </si>
  <si>
    <t>ALT1FV01</t>
  </si>
  <si>
    <t>PSATINOA</t>
  </si>
  <si>
    <t>PQUE SOLAR ALTOS DE TINOGASTA</t>
  </si>
  <si>
    <t>ATI1FV</t>
  </si>
  <si>
    <t>CFV Altos de Tinogasta I</t>
  </si>
  <si>
    <t>ATI1FV01</t>
  </si>
  <si>
    <t>PSBADROG</t>
  </si>
  <si>
    <t>P.SOLAR ALTO TINOG3 BGOADROGUE</t>
  </si>
  <si>
    <t>ATI3FV</t>
  </si>
  <si>
    <t>CFV Altos de Tinogasta III</t>
  </si>
  <si>
    <t>ATI3FV01</t>
  </si>
  <si>
    <t>PSBKINGG</t>
  </si>
  <si>
    <t>P.SOLAR ALTO TINOG2 BINGO KING</t>
  </si>
  <si>
    <t>ATI2FV</t>
  </si>
  <si>
    <t>CFV Altos de Tinogasta II</t>
  </si>
  <si>
    <t>ATI2FV01</t>
  </si>
  <si>
    <t>PSLAPUNG</t>
  </si>
  <si>
    <t>PQUE SOLAR LA PUNA SOLAR</t>
  </si>
  <si>
    <t>LPUNFV</t>
  </si>
  <si>
    <t>P.S. La Puna</t>
  </si>
  <si>
    <t>LPUNFV01</t>
  </si>
  <si>
    <t>PSTITOZG</t>
  </si>
  <si>
    <t>PQUE SOLAR TINOGASTA TOZZI RE3</t>
  </si>
  <si>
    <t>TINZFV</t>
  </si>
  <si>
    <t>P.S.F.V TINOGASTA TOZZI</t>
  </si>
  <si>
    <t>TINZFV01</t>
  </si>
  <si>
    <t>CTRIOTUG</t>
  </si>
  <si>
    <t>CT RIO TURBIO -Yac.Carbonifero</t>
  </si>
  <si>
    <t>RTUR</t>
  </si>
  <si>
    <t>RIO TURBIO</t>
  </si>
  <si>
    <t>RTURTV01</t>
  </si>
  <si>
    <t>RTURTV02</t>
  </si>
  <si>
    <t>PECAÑA1G</t>
  </si>
  <si>
    <t>P.EOLICO CAÑADON LEÓN REN 2</t>
  </si>
  <si>
    <t>LEONEO</t>
  </si>
  <si>
    <t>PE CAÑADÓN LEÓN</t>
  </si>
  <si>
    <t>LEONEO01</t>
  </si>
  <si>
    <t>PECAÑA2G</t>
  </si>
  <si>
    <t>P.EOLICO CAÑADON LEÓN MATER</t>
  </si>
  <si>
    <t>LEO1EO</t>
  </si>
  <si>
    <t>P.E. Cañadón León (ampliación)</t>
  </si>
  <si>
    <t>LEO1EO01</t>
  </si>
  <si>
    <t>PECHUB3G</t>
  </si>
  <si>
    <t>P.EOLICO CHUBUT NOR 3 GENNEIA</t>
  </si>
  <si>
    <t>CHN3EO</t>
  </si>
  <si>
    <t>P.E. CHUBUT NORTE III</t>
  </si>
  <si>
    <t>CHN3EO01</t>
  </si>
  <si>
    <t>PEKOSTEG</t>
  </si>
  <si>
    <t>P.EOLICO KOSTEN</t>
  </si>
  <si>
    <t>KOSTEO</t>
  </si>
  <si>
    <t>P.E. Kosten</t>
  </si>
  <si>
    <t>KOSTEO01</t>
  </si>
  <si>
    <t>PELOMA6G</t>
  </si>
  <si>
    <t>P.EOLICO LOMA BLANCA 6</t>
  </si>
  <si>
    <t>LOM6EO</t>
  </si>
  <si>
    <t>PE L. Blanca 6</t>
  </si>
  <si>
    <t>LOM6EO01</t>
  </si>
  <si>
    <t>MBE2</t>
  </si>
  <si>
    <t>CT MANANTIALES BEHR II</t>
  </si>
  <si>
    <t>MBE2DI01</t>
  </si>
  <si>
    <t>DISTRIBUIDOR</t>
  </si>
  <si>
    <t>NEMO CENTRAL</t>
  </si>
  <si>
    <t>Desobligado temporalmente por falta de recurso hídrico</t>
  </si>
  <si>
    <t>FECHA DE ENSAYO (AÑO 2022)</t>
  </si>
  <si>
    <t>OK</t>
  </si>
  <si>
    <t>Comentarios</t>
  </si>
  <si>
    <t>30/3/2022 + 12/10/2022</t>
  </si>
  <si>
    <t>Desobligado temporalmente. No se solicitó por limitaciones técnicas </t>
  </si>
  <si>
    <t>Automatismo de salto de carga probado en actuación real durante 2021. Se espera la oportunidad de un Mapro estacional o su fuera de servicio por despacho para coordinar el funcionamiento del automatismo nuevamente.</t>
  </si>
  <si>
    <t>VALIDADO 2022</t>
  </si>
  <si>
    <t>FRECUENCIA 2022</t>
  </si>
  <si>
    <t>TENSION 2022</t>
  </si>
  <si>
    <t>POTENCIA_INV 2022</t>
  </si>
  <si>
    <t>RESULTADO 2022</t>
  </si>
  <si>
    <t>NO ENVIADO</t>
  </si>
  <si>
    <t>VALIDADO</t>
  </si>
  <si>
    <t>EN ANALISIS</t>
  </si>
  <si>
    <t>NO TIENE</t>
  </si>
  <si>
    <t>AL LIMITE</t>
  </si>
  <si>
    <t>NO DECLARA</t>
  </si>
  <si>
    <t>Comentario</t>
  </si>
  <si>
    <t>Cantidad de Distribuidores</t>
  </si>
  <si>
    <t>Demanda cubierta</t>
  </si>
  <si>
    <t>Presentó Declaración de Alivio de Cargas</t>
  </si>
  <si>
    <t>NO presentó Declaración de Alivio de Cargas</t>
  </si>
  <si>
    <t>Demanda 2021 (%)</t>
  </si>
  <si>
    <t>Enviando datos (*)</t>
  </si>
  <si>
    <t>Cantidad</t>
  </si>
  <si>
    <t>Demanda</t>
  </si>
  <si>
    <t>Demanda 2021 (MWh)</t>
  </si>
  <si>
    <t>Total general</t>
  </si>
  <si>
    <t>Declaraciones Presentadas</t>
  </si>
  <si>
    <t>Resultados del Análisis</t>
  </si>
  <si>
    <t>Estado</t>
  </si>
  <si>
    <t>Tensión</t>
  </si>
  <si>
    <t>Potencia Inversa</t>
  </si>
  <si>
    <t>Envían declaración</t>
  </si>
  <si>
    <t>Ensayos pendientes</t>
  </si>
  <si>
    <t>Total</t>
  </si>
  <si>
    <t>Ensayos</t>
  </si>
  <si>
    <t>% Cumplimiento</t>
  </si>
  <si>
    <t>Ensayos realizados satisfactoriamente</t>
  </si>
  <si>
    <t>MWh/año - 2021</t>
  </si>
  <si>
    <t>% PART 2021</t>
  </si>
  <si>
    <t>Presentó Alivio de Cargas</t>
  </si>
  <si>
    <t>Los datos se reciben, pero deben revisar los calificadores de información</t>
  </si>
  <si>
    <t>Cantidad de Distribuidores alcanzados</t>
  </si>
  <si>
    <t>Cantidad de Distribuidores que cumplen</t>
  </si>
  <si>
    <t>Cantidad de Distribuidores que no cumplen</t>
  </si>
  <si>
    <t>% Demanda total alcanzada por el requisito</t>
  </si>
  <si>
    <t>Indicadores</t>
  </si>
  <si>
    <t>CAUCHARI 3</t>
  </si>
  <si>
    <t>NEMO MAQUINA</t>
  </si>
  <si>
    <t>VALIDADO igual a SI + NO</t>
  </si>
  <si>
    <t>VALIDADO igual a NO ENVIADO</t>
  </si>
  <si>
    <t>13/12/20222</t>
  </si>
  <si>
    <t>Se está coordinando en función de las condiciones operativas del área</t>
  </si>
  <si>
    <t>TIPO</t>
  </si>
  <si>
    <t>DIST</t>
  </si>
  <si>
    <t>COOP</t>
  </si>
  <si>
    <t>MW Medios</t>
  </si>
  <si>
    <t>Clasif</t>
  </si>
  <si>
    <t>% Potencia Instalada</t>
  </si>
  <si>
    <t>% Demanda que cumple sobre el total del segmento</t>
  </si>
  <si>
    <t>% Demanda que cumple sobre el total alcanzado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</si>
</sst>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%"/>
    <numFmt numFmtId="165" formatCode="d/m"/>
    <numFmt numFmtId="166" formatCode="dd/mm/yyyy;@"/>
    <numFmt numFmtId="167" formatCode="0.000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9.35"/>
      <color theme="10"/>
      <name val="Calibri"/>
      <family val="2"/>
    </font>
    <font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theme="1"/>
      <name val="Calibri"/>
      <family val="2"/>
    </font>
    <font>
      <b/>
      <sz val="11"/>
      <name val="Calibri"/>
      <family val="2"/>
      <scheme val="minor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sz val="8"/>
      <name val="Calibri"/>
      <family val="2"/>
      <scheme val="minor"/>
    </font>
    <font>
      <sz val="11"/>
      <color theme="1"/>
      <name val="Open Sans"/>
      <family val="2"/>
    </font>
  </fonts>
  <fills count="1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0.59999389629810485"/>
        <bgColor theme="4" tint="0.79998168889431442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39997558519241921"/>
        <bgColor theme="4" tint="0.79998168889431442"/>
      </patternFill>
    </fill>
    <fill>
      <patternFill patternType="solid">
        <fgColor rgb="FFB4C6E7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78D3E7"/>
        <bgColor indexed="64"/>
      </patternFill>
    </fill>
    <fill>
      <patternFill patternType="solid">
        <fgColor theme="4" tint="0.79998168889431442"/>
        <bgColor theme="4" tint="0.79998168889431442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theme="4" tint="0.3999755851924192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theme="4" tint="0.3999755851924192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</borders>
  <cellStyleXfs count="5">
    <xf numFmtId="0" fontId="0" fillId="0" borderId="0"/>
    <xf numFmtId="9" fontId="1" fillId="0" borderId="0" applyFont="0" applyFill="0" applyBorder="0" applyAlignment="0" applyProtection="0"/>
    <xf numFmtId="0" fontId="2" fillId="2" borderId="0" applyNumberFormat="0" applyBorder="0" applyAlignment="0" applyProtection="0"/>
    <xf numFmtId="0" fontId="5" fillId="0" borderId="0" applyNumberFormat="0" applyFill="0" applyBorder="0" applyAlignment="0" applyProtection="0">
      <alignment vertical="top"/>
      <protection locked="0"/>
    </xf>
    <xf numFmtId="0" fontId="4" fillId="0" borderId="0" applyNumberFormat="0" applyFill="0" applyBorder="0" applyAlignment="0" applyProtection="0"/>
  </cellStyleXfs>
  <cellXfs count="94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left"/>
    </xf>
    <xf numFmtId="0" fontId="0" fillId="4" borderId="1" xfId="0" applyFill="1" applyBorder="1"/>
    <xf numFmtId="0" fontId="0" fillId="3" borderId="0" xfId="0" applyFill="1"/>
    <xf numFmtId="49" fontId="0" fillId="0" borderId="0" xfId="0" applyNumberFormat="1"/>
    <xf numFmtId="0" fontId="0" fillId="0" borderId="0" xfId="0" applyAlignment="1">
      <alignment horizontal="left"/>
    </xf>
    <xf numFmtId="0" fontId="8" fillId="0" borderId="0" xfId="0" applyFont="1"/>
    <xf numFmtId="0" fontId="0" fillId="5" borderId="1" xfId="0" applyFill="1" applyBorder="1"/>
    <xf numFmtId="10" fontId="0" fillId="0" borderId="0" xfId="1" applyNumberFormat="1" applyFont="1"/>
    <xf numFmtId="1" fontId="8" fillId="0" borderId="0" xfId="0" applyNumberFormat="1" applyFont="1"/>
    <xf numFmtId="164" fontId="0" fillId="0" borderId="0" xfId="1" applyNumberFormat="1" applyFont="1"/>
    <xf numFmtId="0" fontId="9" fillId="0" borderId="0" xfId="0" applyFont="1"/>
    <xf numFmtId="0" fontId="0" fillId="4" borderId="0" xfId="0" applyFill="1" applyBorder="1"/>
    <xf numFmtId="165" fontId="6" fillId="0" borderId="0" xfId="2" applyNumberFormat="1" applyFont="1" applyFill="1" applyBorder="1" applyAlignment="1">
      <alignment horizontal="center"/>
    </xf>
    <xf numFmtId="166" fontId="6" fillId="0" borderId="0" xfId="2" applyNumberFormat="1" applyFont="1" applyFill="1" applyBorder="1" applyAlignment="1">
      <alignment horizontal="center"/>
    </xf>
    <xf numFmtId="0" fontId="0" fillId="0" borderId="0" xfId="0" applyFont="1" applyBorder="1" applyAlignment="1">
      <alignment horizontal="left"/>
    </xf>
    <xf numFmtId="0" fontId="0" fillId="4" borderId="1" xfId="0" applyFill="1" applyBorder="1" applyAlignment="1">
      <alignment horizontal="left"/>
    </xf>
    <xf numFmtId="0" fontId="3" fillId="8" borderId="3" xfId="0" applyFont="1" applyFill="1" applyBorder="1" applyAlignment="1">
      <alignment horizontal="center" vertical="center"/>
    </xf>
    <xf numFmtId="0" fontId="3" fillId="8" borderId="1" xfId="0" applyFont="1" applyFill="1" applyBorder="1" applyAlignment="1">
      <alignment horizontal="center"/>
    </xf>
    <xf numFmtId="0" fontId="0" fillId="0" borderId="0" xfId="0" applyAlignment="1">
      <alignment horizontal="center" vertical="center" wrapText="1"/>
    </xf>
    <xf numFmtId="0" fontId="0" fillId="0" borderId="0" xfId="0" applyFill="1"/>
    <xf numFmtId="0" fontId="10" fillId="8" borderId="3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4" borderId="0" xfId="0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12" fillId="0" borderId="0" xfId="0" applyFont="1" applyFill="1" applyBorder="1" applyAlignment="1">
      <alignment horizontal="left" vertical="center"/>
    </xf>
    <xf numFmtId="0" fontId="0" fillId="0" borderId="0" xfId="0" applyFill="1" applyBorder="1" applyAlignment="1">
      <alignment horizontal="left"/>
    </xf>
    <xf numFmtId="0" fontId="0" fillId="4" borderId="0" xfId="0" applyFill="1" applyBorder="1" applyAlignment="1">
      <alignment horizontal="left"/>
    </xf>
    <xf numFmtId="0" fontId="14" fillId="0" borderId="0" xfId="0" applyFont="1"/>
    <xf numFmtId="0" fontId="11" fillId="11" borderId="1" xfId="0" applyFont="1" applyFill="1" applyBorder="1" applyAlignment="1">
      <alignment horizontal="left" vertical="center"/>
    </xf>
    <xf numFmtId="0" fontId="11" fillId="11" borderId="1" xfId="0" applyFont="1" applyFill="1" applyBorder="1" applyAlignment="1">
      <alignment horizontal="center" vertical="center"/>
    </xf>
    <xf numFmtId="0" fontId="12" fillId="0" borderId="1" xfId="0" applyFont="1" applyBorder="1" applyAlignment="1">
      <alignment horizontal="left" vertical="center"/>
    </xf>
    <xf numFmtId="164" fontId="0" fillId="0" borderId="1" xfId="1" applyNumberFormat="1" applyFont="1" applyBorder="1" applyAlignment="1">
      <alignment horizontal="center"/>
    </xf>
    <xf numFmtId="0" fontId="0" fillId="0" borderId="0" xfId="0" applyNumberFormat="1"/>
    <xf numFmtId="0" fontId="3" fillId="12" borderId="2" xfId="0" applyFont="1" applyFill="1" applyBorder="1"/>
    <xf numFmtId="0" fontId="3" fillId="12" borderId="5" xfId="0" applyFont="1" applyFill="1" applyBorder="1" applyAlignment="1">
      <alignment horizontal="left"/>
    </xf>
    <xf numFmtId="0" fontId="3" fillId="12" borderId="5" xfId="0" applyNumberFormat="1" applyFont="1" applyFill="1" applyBorder="1"/>
    <xf numFmtId="0" fontId="3" fillId="8" borderId="3" xfId="0" applyFont="1" applyFill="1" applyBorder="1" applyAlignment="1">
      <alignment horizontal="center" vertical="center" wrapText="1"/>
    </xf>
    <xf numFmtId="0" fontId="3" fillId="7" borderId="3" xfId="0" applyFont="1" applyFill="1" applyBorder="1" applyAlignment="1">
      <alignment horizontal="center" vertical="center" wrapText="1"/>
    </xf>
    <xf numFmtId="0" fontId="3" fillId="10" borderId="3" xfId="0" applyFont="1" applyFill="1" applyBorder="1" applyAlignment="1">
      <alignment horizontal="center" vertical="center" wrapText="1"/>
    </xf>
    <xf numFmtId="0" fontId="0" fillId="0" borderId="0" xfId="0" applyFill="1" applyBorder="1"/>
    <xf numFmtId="10" fontId="0" fillId="0" borderId="0" xfId="1" applyNumberFormat="1" applyFont="1" applyFill="1" applyBorder="1"/>
    <xf numFmtId="10" fontId="0" fillId="4" borderId="0" xfId="1" applyNumberFormat="1" applyFont="1" applyFill="1" applyBorder="1"/>
    <xf numFmtId="1" fontId="0" fillId="0" borderId="0" xfId="0" applyNumberFormat="1" applyFill="1" applyBorder="1"/>
    <xf numFmtId="1" fontId="0" fillId="4" borderId="0" xfId="0" applyNumberFormat="1" applyFill="1" applyBorder="1"/>
    <xf numFmtId="0" fontId="0" fillId="5" borderId="1" xfId="0" applyFont="1" applyFill="1" applyBorder="1" applyAlignment="1">
      <alignment horizontal="left"/>
    </xf>
    <xf numFmtId="0" fontId="0" fillId="5" borderId="1" xfId="0" applyFill="1" applyBorder="1" applyAlignment="1">
      <alignment horizontal="left"/>
    </xf>
    <xf numFmtId="10" fontId="0" fillId="5" borderId="1" xfId="1" applyNumberFormat="1" applyFont="1" applyFill="1" applyBorder="1"/>
    <xf numFmtId="0" fontId="0" fillId="4" borderId="1" xfId="0" applyFont="1" applyFill="1" applyBorder="1" applyAlignment="1">
      <alignment horizontal="left"/>
    </xf>
    <xf numFmtId="10" fontId="0" fillId="4" borderId="1" xfId="1" applyNumberFormat="1" applyFont="1" applyFill="1" applyBorder="1"/>
    <xf numFmtId="0" fontId="0" fillId="5" borderId="6" xfId="0" applyFont="1" applyFill="1" applyBorder="1" applyAlignment="1">
      <alignment horizontal="left"/>
    </xf>
    <xf numFmtId="0" fontId="0" fillId="5" borderId="6" xfId="0" applyFill="1" applyBorder="1" applyAlignment="1">
      <alignment horizontal="left"/>
    </xf>
    <xf numFmtId="0" fontId="0" fillId="5" borderId="6" xfId="0" applyFill="1" applyBorder="1"/>
    <xf numFmtId="10" fontId="0" fillId="5" borderId="6" xfId="1" applyNumberFormat="1" applyFont="1" applyFill="1" applyBorder="1"/>
    <xf numFmtId="0" fontId="0" fillId="0" borderId="6" xfId="0" applyBorder="1"/>
    <xf numFmtId="164" fontId="0" fillId="0" borderId="1" xfId="0" applyNumberFormat="1" applyBorder="1"/>
    <xf numFmtId="164" fontId="0" fillId="0" borderId="1" xfId="1" applyNumberFormat="1" applyFont="1" applyBorder="1"/>
    <xf numFmtId="0" fontId="3" fillId="0" borderId="0" xfId="0" applyFont="1" applyFill="1" applyBorder="1" applyAlignment="1">
      <alignment horizontal="left"/>
    </xf>
    <xf numFmtId="0" fontId="12" fillId="0" borderId="1" xfId="0" applyFont="1" applyBorder="1" applyAlignment="1">
      <alignment horizontal="center" vertical="center"/>
    </xf>
    <xf numFmtId="9" fontId="12" fillId="0" borderId="1" xfId="0" applyNumberFormat="1" applyFont="1" applyBorder="1" applyAlignment="1">
      <alignment horizontal="center" vertical="center"/>
    </xf>
    <xf numFmtId="0" fontId="11" fillId="11" borderId="1" xfId="0" applyFont="1" applyFill="1" applyBorder="1" applyAlignment="1">
      <alignment horizontal="center" vertical="center" wrapText="1"/>
    </xf>
    <xf numFmtId="0" fontId="6" fillId="7" borderId="7" xfId="0" applyFont="1" applyFill="1" applyBorder="1" applyAlignment="1">
      <alignment horizontal="center" vertical="center"/>
    </xf>
    <xf numFmtId="0" fontId="6" fillId="7" borderId="4" xfId="0" applyFont="1" applyFill="1" applyBorder="1" applyAlignment="1">
      <alignment horizontal="center" vertical="center"/>
    </xf>
    <xf numFmtId="0" fontId="6" fillId="7" borderId="0" xfId="0" applyFont="1" applyFill="1" applyBorder="1" applyAlignment="1">
      <alignment horizontal="center" vertical="center"/>
    </xf>
    <xf numFmtId="49" fontId="0" fillId="0" borderId="0" xfId="0" applyNumberFormat="1" applyFill="1" applyBorder="1"/>
    <xf numFmtId="164" fontId="0" fillId="0" borderId="0" xfId="1" applyNumberFormat="1" applyFont="1" applyFill="1" applyBorder="1"/>
    <xf numFmtId="0" fontId="0" fillId="0" borderId="0" xfId="0" applyFill="1" applyBorder="1" applyProtection="1">
      <protection locked="0"/>
    </xf>
    <xf numFmtId="0" fontId="0" fillId="0" borderId="0" xfId="0" applyFill="1" applyBorder="1" applyAlignment="1" applyProtection="1">
      <alignment vertical="center"/>
      <protection locked="0"/>
    </xf>
    <xf numFmtId="0" fontId="6" fillId="7" borderId="4" xfId="0" applyFont="1" applyFill="1" applyBorder="1" applyAlignment="1">
      <alignment horizontal="center" vertical="center" wrapText="1"/>
    </xf>
    <xf numFmtId="0" fontId="10" fillId="10" borderId="3" xfId="0" applyFont="1" applyFill="1" applyBorder="1" applyAlignment="1">
      <alignment horizontal="center" vertical="center" wrapText="1"/>
    </xf>
    <xf numFmtId="1" fontId="0" fillId="0" borderId="0" xfId="0" applyNumberFormat="1"/>
    <xf numFmtId="49" fontId="0" fillId="4" borderId="0" xfId="0" applyNumberFormat="1" applyFill="1" applyBorder="1"/>
    <xf numFmtId="164" fontId="0" fillId="4" borderId="0" xfId="1" applyNumberFormat="1" applyFont="1" applyFill="1" applyBorder="1"/>
    <xf numFmtId="0" fontId="3" fillId="6" borderId="0" xfId="0" applyFont="1" applyFill="1" applyBorder="1"/>
    <xf numFmtId="0" fontId="11" fillId="9" borderId="0" xfId="0" applyFont="1" applyFill="1" applyBorder="1" applyAlignment="1">
      <alignment horizontal="center" vertical="center"/>
    </xf>
    <xf numFmtId="0" fontId="11" fillId="5" borderId="0" xfId="0" applyFont="1" applyFill="1" applyBorder="1" applyAlignment="1">
      <alignment horizontal="center" vertical="center"/>
    </xf>
    <xf numFmtId="0" fontId="3" fillId="6" borderId="0" xfId="0" applyFont="1" applyFill="1" applyBorder="1" applyAlignment="1">
      <alignment horizontal="center"/>
    </xf>
    <xf numFmtId="0" fontId="0" fillId="0" borderId="0" xfId="0" applyFont="1" applyFill="1" applyBorder="1"/>
    <xf numFmtId="0" fontId="6" fillId="0" borderId="0" xfId="0" applyFont="1" applyFill="1" applyBorder="1" applyAlignment="1">
      <alignment horizontal="center"/>
    </xf>
    <xf numFmtId="0" fontId="7" fillId="0" borderId="0" xfId="0" applyFont="1" applyFill="1" applyBorder="1"/>
    <xf numFmtId="166" fontId="6" fillId="0" borderId="0" xfId="0" applyNumberFormat="1" applyFont="1" applyFill="1" applyBorder="1" applyAlignment="1">
      <alignment horizontal="center"/>
    </xf>
    <xf numFmtId="14" fontId="6" fillId="0" borderId="0" xfId="0" applyNumberFormat="1" applyFont="1" applyFill="1" applyBorder="1" applyAlignment="1">
      <alignment horizontal="center"/>
    </xf>
    <xf numFmtId="0" fontId="6" fillId="0" borderId="0" xfId="0" applyFont="1" applyFill="1" applyBorder="1"/>
    <xf numFmtId="0" fontId="6" fillId="0" borderId="0" xfId="0" applyFont="1" applyFill="1" applyBorder="1" applyAlignment="1">
      <alignment horizontal="left" vertical="center"/>
    </xf>
    <xf numFmtId="0" fontId="0" fillId="0" borderId="0" xfId="0" applyFill="1" applyBorder="1" applyAlignment="1">
      <alignment horizontal="left" vertical="center"/>
    </xf>
    <xf numFmtId="0" fontId="0" fillId="0" borderId="0" xfId="0" applyFill="1" applyBorder="1" applyAlignment="1">
      <alignment vertical="center"/>
    </xf>
    <xf numFmtId="14" fontId="0" fillId="0" borderId="0" xfId="0" applyNumberFormat="1" applyFill="1" applyBorder="1" applyAlignment="1">
      <alignment horizontal="center"/>
    </xf>
    <xf numFmtId="3" fontId="0" fillId="0" borderId="0" xfId="0" applyNumberFormat="1" applyFill="1" applyBorder="1"/>
    <xf numFmtId="3" fontId="9" fillId="0" borderId="0" xfId="0" applyNumberFormat="1" applyFont="1" applyFill="1" applyBorder="1"/>
    <xf numFmtId="3" fontId="9" fillId="0" borderId="0" xfId="0" applyNumberFormat="1" applyFont="1"/>
    <xf numFmtId="164" fontId="9" fillId="0" borderId="0" xfId="1" applyNumberFormat="1" applyFont="1"/>
    <xf numFmtId="167" fontId="0" fillId="0" borderId="0" xfId="0" applyNumberFormat="1" applyFill="1"/>
    <xf numFmtId="0" fontId="12" fillId="0" borderId="1" xfId="0" applyFont="1" applyBorder="1" applyAlignment="1">
      <alignment horizontal="center" vertical="center"/>
    </xf>
  </cellXfs>
  <cellStyles count="5">
    <cellStyle name="Bueno" xfId="2" builtinId="26"/>
    <cellStyle name="Hipervínculo 2" xfId="3" xr:uid="{50B772F7-6AC0-434F-8680-8E36F3CEDBF0}"/>
    <cellStyle name="Hipervínculo 2 2" xfId="4" xr:uid="{D50CC70F-4F8A-4666-A972-75E89764D7D3}"/>
    <cellStyle name="Normal" xfId="0" builtinId="0"/>
    <cellStyle name="Porcentaje" xfId="1" builtinId="5"/>
  </cellStyles>
  <dxfs count="29">
    <dxf>
      <numFmt numFmtId="3" formatCode="#,##0"/>
      <fill>
        <patternFill patternType="none">
          <fgColor indexed="64"/>
          <bgColor auto="1"/>
        </patternFill>
      </fill>
    </dxf>
    <dxf>
      <numFmt numFmtId="3" formatCode="#,##0"/>
      <fill>
        <patternFill patternType="none">
          <fgColor indexed="64"/>
          <bgColor auto="1"/>
        </patternFill>
      </fill>
    </dxf>
    <dxf>
      <numFmt numFmtId="3" formatCode="#,##0"/>
      <fill>
        <patternFill patternType="none">
          <fgColor indexed="64"/>
          <bgColor auto="1"/>
        </patternFill>
      </fill>
    </dxf>
    <dxf>
      <numFmt numFmtId="3" formatCode="#,##0"/>
      <fill>
        <patternFill patternType="none">
          <fgColor indexed="64"/>
          <bgColor auto="1"/>
        </patternFill>
      </fill>
    </dxf>
    <dxf>
      <numFmt numFmtId="3" formatCode="#,##0"/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alignment horizontal="center" vertical="center" textRotation="0" wrapText="1" indent="0" justifyLastLine="0" shrinkToFit="0" readingOrder="0"/>
    </dxf>
    <dxf>
      <numFmt numFmtId="0" formatCode="General"/>
      <fill>
        <patternFill patternType="none">
          <fgColor indexed="64"/>
          <bgColor auto="1"/>
        </patternFill>
      </fill>
    </dxf>
    <dxf>
      <numFmt numFmtId="167" formatCode="0.000"/>
      <fill>
        <patternFill patternType="none">
          <fgColor indexed="64"/>
          <bgColor auto="1"/>
        </patternFill>
      </fill>
    </dxf>
    <dxf>
      <numFmt numFmtId="164" formatCode="0.0%"/>
      <fill>
        <patternFill patternType="none">
          <fgColor indexed="64"/>
          <bgColor auto="1"/>
        </patternFill>
      </fill>
    </dxf>
    <dxf>
      <numFmt numFmtId="1" formatCode="0"/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  <alignment horizontal="center" textRotation="0" indent="0" justifyLastLine="0" shrinkToFit="0" readingOrder="0"/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  <alignment horizontal="center" vertical="bottom" textRotation="0" wrapText="0" indent="0" justifyLastLine="0" shrinkToFit="0" readingOrder="0"/>
    </dxf>
    <dxf>
      <fill>
        <patternFill patternType="none">
          <fgColor indexed="64"/>
          <bgColor auto="1"/>
        </patternFill>
      </fill>
    </dxf>
    <dxf>
      <numFmt numFmtId="30" formatCode="@"/>
      <fill>
        <patternFill patternType="none">
          <fgColor indexed="64"/>
          <bgColor auto="1"/>
        </patternFill>
      </fill>
    </dxf>
    <dxf>
      <numFmt numFmtId="30" formatCode="@"/>
      <fill>
        <patternFill patternType="none">
          <fgColor indexed="64"/>
          <bgColor auto="1"/>
        </patternFill>
      </fill>
    </dxf>
    <dxf>
      <border outline="0">
        <top style="thin">
          <color indexed="64"/>
        </top>
      </border>
    </dxf>
    <dxf>
      <fill>
        <patternFill patternType="none">
          <fgColor indexed="64"/>
          <bgColor auto="1"/>
        </patternFill>
      </fill>
    </dxf>
    <dxf>
      <border outline="0"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4" tint="-0.249977111117893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12</xdr:col>
      <xdr:colOff>419099</xdr:colOff>
      <xdr:row>0</xdr:row>
      <xdr:rowOff>228600</xdr:rowOff>
    </xdr:from>
    <xdr:to>
      <xdr:col>17</xdr:col>
      <xdr:colOff>209550</xdr:colOff>
      <xdr:row>18</xdr:row>
      <xdr:rowOff>9525</xdr:rowOff>
    </xdr:to>
    <xdr:sp macro="" textlink="">
      <xdr:nvSpPr>
        <xdr:cNvPr id="2" name="CuadroTexto 1">
          <a:extLst>
            <a:ext uri="{FF2B5EF4-FFF2-40B4-BE49-F238E27FC236}">
              <a16:creationId xmlns:a16="http://schemas.microsoft.com/office/drawing/2014/main" id="{BDAC49CC-43C1-4945-A3AD-FC92135EF626}"/>
            </a:ext>
          </a:extLst>
        </xdr:cNvPr>
        <xdr:cNvSpPr txBox="1"/>
      </xdr:nvSpPr>
      <xdr:spPr>
        <a:xfrm>
          <a:off x="14354174" y="228600"/>
          <a:ext cx="3600451" cy="34004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AR" sz="14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REFERENCIAS</a:t>
          </a:r>
          <a:endParaRPr lang="es-AR" sz="14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s-AR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Validado: </a:t>
          </a:r>
          <a:r>
            <a:rPr lang="es-A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Cumple con todo lo requerido en Los Procedimientos.  </a:t>
          </a:r>
        </a:p>
        <a:p>
          <a:br>
            <a:rPr lang="es-A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</a:br>
          <a:r>
            <a:rPr lang="es-AR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Al Límite: </a:t>
          </a:r>
          <a:r>
            <a:rPr lang="es-A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Los ajustes se encuentran al límite de lo establecido por Los Procedimientos. Se le recomendó al agente que se aleje de los límites.</a:t>
          </a:r>
        </a:p>
        <a:p>
          <a:br>
            <a:rPr lang="es-A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</a:br>
          <a:r>
            <a:rPr lang="es-AR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En análisis: </a:t>
          </a:r>
          <a:r>
            <a:rPr lang="es-A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Los ajustes no cumplen los procedimientos, por lo que se solicitó al agente que los corrija. </a:t>
          </a:r>
        </a:p>
        <a:p>
          <a:r>
            <a:rPr lang="es-A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</a:t>
          </a:r>
        </a:p>
        <a:p>
          <a:r>
            <a:rPr lang="es-AR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No tiene: </a:t>
          </a:r>
          <a:r>
            <a:rPr lang="es-A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El agente declara no tener ajustes.</a:t>
          </a:r>
        </a:p>
        <a:p>
          <a:r>
            <a:rPr lang="es-A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</a:t>
          </a:r>
        </a:p>
        <a:p>
          <a:r>
            <a:rPr lang="es-AR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No declara: </a:t>
          </a:r>
          <a:r>
            <a:rPr lang="es-A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El agente no declara ningún ajuste.</a:t>
          </a:r>
          <a:br>
            <a:rPr lang="es-A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</a:br>
          <a:br>
            <a:rPr lang="es-A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</a:br>
          <a:r>
            <a:rPr lang="es-AR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No enviado: </a:t>
          </a:r>
          <a:r>
            <a:rPr lang="es-A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El agente no envió la declaración</a:t>
          </a:r>
        </a:p>
        <a:p>
          <a:endParaRPr lang="es-AR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s-AR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No Aplica: </a:t>
          </a:r>
          <a:r>
            <a:rPr lang="es-A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El agente está exceptuado</a:t>
          </a:r>
          <a:r>
            <a:rPr lang="es-AR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del alcance del PT29.</a:t>
          </a:r>
          <a:endParaRPr lang="es-AR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D9D4DF8F-6DB5-43C8-B57F-C686EAE60DC1}" name="Tabla1" displayName="Tabla1" ref="A1:K396" totalsRowShown="0" headerRowDxfId="28" dataDxfId="26" headerRowBorderDxfId="27" tableBorderDxfId="25">
  <autoFilter ref="A1:K396" xr:uid="{91D01353-2ED7-4BA3-AF3E-10F7E3D362BF}"/>
  <tableColumns count="11">
    <tableColumn id="2" xr3:uid="{A5CB7C15-23EB-4363-B6AF-4D67A1A1761C}" name="NEMO AGENTE" dataDxfId="24"/>
    <tableColumn id="12" xr3:uid="{C245265F-0BA4-4398-88CF-1CAE4ED46C80}" name="AGENTE" dataDxfId="23"/>
    <tableColumn id="34" xr3:uid="{1204EDEA-2C93-46EB-8B42-301A563B621E}" name="PCIA" dataDxfId="22"/>
    <tableColumn id="35" xr3:uid="{F65CE5BE-BACF-419E-BBEF-D461A3C35140}" name="ZONA" dataDxfId="21"/>
    <tableColumn id="36" xr3:uid="{24DAC965-F477-46CD-BDB0-2ED85D877BC7}" name="CONTRAPARTE" dataDxfId="20"/>
    <tableColumn id="7" xr3:uid="{6C3C35DE-C733-439D-805B-45EEA33081B0}" name="Presentó Alivio de Cargas" dataDxfId="19"/>
    <tableColumn id="13" xr3:uid="{0BB20D44-680B-45F3-AC2F-3FE630390E04}" name="CONVENIO" dataDxfId="18"/>
    <tableColumn id="10" xr3:uid="{32DE5A31-C860-4155-9356-E02596D00DE6}" name="Demanda 2021 (MWh)" dataDxfId="17"/>
    <tableColumn id="11" xr3:uid="{0F4727B8-44D7-41FC-9D4D-A8C6EBBE1892}" name="Demanda 2021 (%)" dataDxfId="16" dataCellStyle="Porcentaje">
      <calculatedColumnFormula>+Tabla1[[#This Row],[Demanda 2021 (MWh)]]/$H$398</calculatedColumnFormula>
    </tableColumn>
    <tableColumn id="1" xr3:uid="{129F41A2-1B8C-4690-A8B6-806DD9CD9789}" name="MW Medios" dataDxfId="15">
      <calculatedColumnFormula>Tabla1[[#This Row],[Demanda 2021 (MWh)]]/(365*24)</calculatedColumnFormula>
    </tableColumn>
    <tableColumn id="3" xr3:uid="{6E9218E5-7949-4070-B699-ED2756B3F1F4}" name="Clasif" dataDxfId="14">
      <calculatedColumnFormula>+IF(Tabla1[[#This Row],[MW Medios]]&gt;=30,"Mayor a 30 MW Med",IF(Tabla1[[#This Row],[MW Medios]]&gt;=5,"Entre 30 y 5 MW Med",IF(Tabla1[[#This Row],[MW Medios]]&gt;=2,"Entre 5 y 2 MW Med","Menor a 2 MW Med")))</calculatedColumnFormula>
    </tableColumn>
  </tableColumns>
  <tableStyleInfo name="TableStyleLight14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A5B8F74-D045-4E4C-B0AC-D80299F22CC8}" name="Tabla13" displayName="Tabla13" ref="A1:L703" totalsRowShown="0" headerRowDxfId="13" dataDxfId="12">
  <autoFilter ref="A1:L703" xr:uid="{0A5B8F74-D045-4E4C-B0AC-D80299F22CC8}"/>
  <tableColumns count="12">
    <tableColumn id="1" xr3:uid="{ED289CB6-66BA-4ED0-970B-FCAE6DEB649B}" name="REGION" dataDxfId="11"/>
    <tableColumn id="2" xr3:uid="{86B0ADB1-D595-4161-89DA-F6EA93002178}" name="NEMO AGENTE" dataDxfId="10"/>
    <tableColumn id="3" xr3:uid="{3FF3411A-0B15-4BC6-84BA-D1DC2EF38604}" name="AGENTE" dataDxfId="9"/>
    <tableColumn id="5" xr3:uid="{C1E740A1-9372-473C-AC8B-096DCCA7908B}" name="NEMO CENTRAL" dataDxfId="8"/>
    <tableColumn id="6" xr3:uid="{B1B4D9A1-2B89-4FDF-8F35-286CB31E0299}" name="CENTRAL" dataDxfId="7"/>
    <tableColumn id="7" xr3:uid="{E77BF484-EC7E-4401-A3AC-979CEF2B3393}" name="TIPOGEN" dataDxfId="6"/>
    <tableColumn id="8" xr3:uid="{067933B9-8BB6-40E3-8A51-3096CD06B0F2}" name="NEMO MAQUINA" dataDxfId="5"/>
    <tableColumn id="9" xr3:uid="{2D536C5B-1759-4389-B459-65F40B6F0772}" name="POTENCIA_NOMINAL" dataDxfId="4"/>
    <tableColumn id="13" xr3:uid="{82F0A1CD-E7B3-4D76-8816-D261CB95620D}" name="VALIDADO 2022" dataDxfId="3"/>
    <tableColumn id="14" xr3:uid="{B2DD0B40-A8DF-42D5-BFC1-6C9D1E756994}" name="FRECUENCIA 2022" dataDxfId="2"/>
    <tableColumn id="19" xr3:uid="{BFA677AE-3C9C-49BA-8BE5-C097AE29A809}" name="TENSION 2022" dataDxfId="1"/>
    <tableColumn id="20" xr3:uid="{564AFD22-2212-40C8-8CC9-3639C589A3D7}" name="POTENCIA_INV 2022" dataDxfId="0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9B95FA-9822-45E3-9886-5E9B03BF0236}">
  <dimension ref="A1:H82"/>
  <sheetViews>
    <sheetView tabSelected="1" zoomScaleNormal="100" workbookViewId="0">
      <pane ySplit="1" topLeftCell="A2" activePane="bottomLeft" state="frozen"/>
      <selection pane="bottomLeft"/>
    </sheetView>
  </sheetViews>
  <sheetFormatPr baseColWidth="10" defaultColWidth="9.140625" defaultRowHeight="15" x14ac:dyDescent="0.25"/>
  <cols>
    <col min="1" max="1" width="18.85546875" bestFit="1" customWidth="1"/>
    <col min="2" max="2" width="32.5703125" bestFit="1" customWidth="1"/>
    <col min="3" max="3" width="21" bestFit="1" customWidth="1"/>
    <col min="4" max="4" width="21" customWidth="1"/>
    <col min="5" max="5" width="8.42578125" bestFit="1" customWidth="1"/>
    <col min="6" max="6" width="14.85546875" style="23" customWidth="1"/>
    <col min="7" max="8" width="13.42578125" customWidth="1"/>
  </cols>
  <sheetData>
    <row r="1" spans="1:8" s="20" customFormat="1" ht="30" x14ac:dyDescent="0.25">
      <c r="A1" s="38" t="s">
        <v>3021</v>
      </c>
      <c r="B1" s="39" t="s">
        <v>3202</v>
      </c>
      <c r="C1" s="39" t="s">
        <v>0</v>
      </c>
      <c r="D1" s="39" t="s">
        <v>3259</v>
      </c>
      <c r="E1" s="39" t="s">
        <v>1</v>
      </c>
      <c r="F1" s="40" t="s">
        <v>3246</v>
      </c>
      <c r="G1" s="38" t="s">
        <v>3244</v>
      </c>
      <c r="H1" s="38" t="s">
        <v>3245</v>
      </c>
    </row>
    <row r="2" spans="1:8" x14ac:dyDescent="0.25">
      <c r="A2" s="41" t="s">
        <v>58</v>
      </c>
      <c r="B2" s="41" t="s">
        <v>59</v>
      </c>
      <c r="C2" s="41" t="s">
        <v>10</v>
      </c>
      <c r="D2" s="41" t="s">
        <v>3260</v>
      </c>
      <c r="E2" s="41">
        <f t="shared" ref="E2:E33" si="0">IF(OR(C2="BUENOS AIRES",C2="SANTA FE",C2="ENTRE RÍOS"),1,2)</f>
        <v>1</v>
      </c>
      <c r="F2" s="25" t="s">
        <v>5</v>
      </c>
      <c r="G2" s="44">
        <v>22745737.33499999</v>
      </c>
      <c r="H2" s="42">
        <v>0.2059391055277624</v>
      </c>
    </row>
    <row r="3" spans="1:8" x14ac:dyDescent="0.25">
      <c r="A3" s="41" t="s">
        <v>114</v>
      </c>
      <c r="B3" s="41" t="s">
        <v>115</v>
      </c>
      <c r="C3" s="41" t="s">
        <v>10</v>
      </c>
      <c r="D3" s="41" t="s">
        <v>3260</v>
      </c>
      <c r="E3" s="41">
        <f t="shared" si="0"/>
        <v>1</v>
      </c>
      <c r="F3" s="25" t="s">
        <v>5</v>
      </c>
      <c r="G3" s="44">
        <v>17840844.23</v>
      </c>
      <c r="H3" s="42">
        <v>0.16153037593258318</v>
      </c>
    </row>
    <row r="4" spans="1:8" ht="14.25" customHeight="1" x14ac:dyDescent="0.25">
      <c r="A4" s="41" t="s">
        <v>87</v>
      </c>
      <c r="B4" s="41" t="s">
        <v>89</v>
      </c>
      <c r="C4" s="41" t="s">
        <v>88</v>
      </c>
      <c r="D4" s="41" t="s">
        <v>3260</v>
      </c>
      <c r="E4" s="41">
        <f t="shared" si="0"/>
        <v>1</v>
      </c>
      <c r="F4" s="25" t="s">
        <v>5</v>
      </c>
      <c r="G4" s="44">
        <v>10065769.775000002</v>
      </c>
      <c r="H4" s="42">
        <v>9.1135125381148152E-2</v>
      </c>
    </row>
    <row r="5" spans="1:8" x14ac:dyDescent="0.25">
      <c r="A5" s="41" t="s">
        <v>84</v>
      </c>
      <c r="B5" s="41" t="s">
        <v>86</v>
      </c>
      <c r="C5" s="41" t="s">
        <v>85</v>
      </c>
      <c r="D5" s="41" t="s">
        <v>3260</v>
      </c>
      <c r="E5" s="41">
        <f t="shared" si="0"/>
        <v>2</v>
      </c>
      <c r="F5" s="25" t="s">
        <v>5</v>
      </c>
      <c r="G5" s="44">
        <v>9305317.449000001</v>
      </c>
      <c r="H5" s="42">
        <v>8.4250016777877329E-2</v>
      </c>
    </row>
    <row r="6" spans="1:8" x14ac:dyDescent="0.25">
      <c r="A6" s="41" t="s">
        <v>54</v>
      </c>
      <c r="B6" s="41" t="s">
        <v>55</v>
      </c>
      <c r="C6" s="41" t="s">
        <v>25</v>
      </c>
      <c r="D6" s="41" t="s">
        <v>3260</v>
      </c>
      <c r="E6" s="41">
        <f t="shared" si="0"/>
        <v>2</v>
      </c>
      <c r="F6" s="25" t="s">
        <v>5</v>
      </c>
      <c r="G6" s="44">
        <v>3278585.7139999988</v>
      </c>
      <c r="H6" s="42">
        <v>2.9684199698301855E-2</v>
      </c>
    </row>
    <row r="7" spans="1:8" x14ac:dyDescent="0.25">
      <c r="A7" s="41" t="s">
        <v>56</v>
      </c>
      <c r="B7" s="41" t="s">
        <v>57</v>
      </c>
      <c r="C7" s="41" t="s">
        <v>10</v>
      </c>
      <c r="D7" s="41" t="s">
        <v>3260</v>
      </c>
      <c r="E7" s="41">
        <f t="shared" si="0"/>
        <v>1</v>
      </c>
      <c r="F7" s="25" t="s">
        <v>5</v>
      </c>
      <c r="G7" s="44">
        <v>3138677.3480000002</v>
      </c>
      <c r="H7" s="42">
        <v>2.8417474275180262E-2</v>
      </c>
    </row>
    <row r="8" spans="1:8" x14ac:dyDescent="0.25">
      <c r="A8" s="41" t="s">
        <v>107</v>
      </c>
      <c r="B8" s="41" t="s">
        <v>108</v>
      </c>
      <c r="C8" s="41" t="s">
        <v>80</v>
      </c>
      <c r="D8" s="41" t="s">
        <v>3260</v>
      </c>
      <c r="E8" s="41">
        <f t="shared" si="0"/>
        <v>2</v>
      </c>
      <c r="F8" s="25" t="s">
        <v>5</v>
      </c>
      <c r="G8" s="44">
        <v>2941126.4740000004</v>
      </c>
      <c r="H8" s="42">
        <v>2.6628855612764513E-2</v>
      </c>
    </row>
    <row r="9" spans="1:8" x14ac:dyDescent="0.25">
      <c r="A9" s="41" t="s">
        <v>82</v>
      </c>
      <c r="B9" s="41" t="s">
        <v>83</v>
      </c>
      <c r="C9" s="41" t="s">
        <v>19</v>
      </c>
      <c r="D9" s="41" t="s">
        <v>3260</v>
      </c>
      <c r="E9" s="41">
        <f t="shared" si="0"/>
        <v>1</v>
      </c>
      <c r="F9" s="25" t="s">
        <v>5</v>
      </c>
      <c r="G9" s="44">
        <v>2910647.8039999995</v>
      </c>
      <c r="H9" s="42">
        <v>2.6352902806969218E-2</v>
      </c>
    </row>
    <row r="10" spans="1:8" x14ac:dyDescent="0.25">
      <c r="A10" s="41" t="s">
        <v>171</v>
      </c>
      <c r="B10" s="41" t="s">
        <v>172</v>
      </c>
      <c r="C10" s="41" t="s">
        <v>10</v>
      </c>
      <c r="D10" s="41" t="s">
        <v>3260</v>
      </c>
      <c r="E10" s="41">
        <f t="shared" si="0"/>
        <v>1</v>
      </c>
      <c r="F10" s="25" t="s">
        <v>5</v>
      </c>
      <c r="G10" s="44">
        <v>2851009.324000001</v>
      </c>
      <c r="H10" s="42">
        <v>2.5812938107414883E-2</v>
      </c>
    </row>
    <row r="11" spans="1:8" x14ac:dyDescent="0.25">
      <c r="A11" s="41" t="s">
        <v>109</v>
      </c>
      <c r="B11" s="41" t="s">
        <v>110</v>
      </c>
      <c r="C11" s="41" t="s">
        <v>10</v>
      </c>
      <c r="D11" s="41" t="s">
        <v>3260</v>
      </c>
      <c r="E11" s="41">
        <f t="shared" si="0"/>
        <v>1</v>
      </c>
      <c r="F11" s="25" t="s">
        <v>5</v>
      </c>
      <c r="G11" s="44">
        <v>2776489.2909999997</v>
      </c>
      <c r="H11" s="42">
        <v>2.513823635060241E-2</v>
      </c>
    </row>
    <row r="12" spans="1:8" x14ac:dyDescent="0.25">
      <c r="A12" s="41" t="s">
        <v>73</v>
      </c>
      <c r="B12" s="41" t="s">
        <v>75</v>
      </c>
      <c r="C12" s="41" t="s">
        <v>74</v>
      </c>
      <c r="D12" s="41" t="s">
        <v>3260</v>
      </c>
      <c r="E12" s="41">
        <f t="shared" si="0"/>
        <v>2</v>
      </c>
      <c r="F12" s="25" t="s">
        <v>5</v>
      </c>
      <c r="G12" s="44">
        <v>2709591.0889999992</v>
      </c>
      <c r="H12" s="42">
        <v>2.4532542383491642E-2</v>
      </c>
    </row>
    <row r="13" spans="1:8" x14ac:dyDescent="0.25">
      <c r="A13" s="41" t="s">
        <v>111</v>
      </c>
      <c r="B13" s="41" t="s">
        <v>113</v>
      </c>
      <c r="C13" s="41" t="s">
        <v>112</v>
      </c>
      <c r="D13" s="41" t="s">
        <v>3260</v>
      </c>
      <c r="E13" s="41">
        <f t="shared" si="0"/>
        <v>2</v>
      </c>
      <c r="F13" s="25" t="s">
        <v>5</v>
      </c>
      <c r="G13" s="44">
        <v>2706892.2829999994</v>
      </c>
      <c r="H13" s="42">
        <v>2.4508107488924485E-2</v>
      </c>
    </row>
    <row r="14" spans="1:8" x14ac:dyDescent="0.25">
      <c r="A14" s="41" t="s">
        <v>79</v>
      </c>
      <c r="B14" s="41" t="s">
        <v>81</v>
      </c>
      <c r="C14" s="41" t="s">
        <v>80</v>
      </c>
      <c r="D14" s="41" t="s">
        <v>3260</v>
      </c>
      <c r="E14" s="41">
        <f t="shared" si="0"/>
        <v>2</v>
      </c>
      <c r="F14" s="25" t="s">
        <v>5</v>
      </c>
      <c r="G14" s="44">
        <v>2587435.6999999997</v>
      </c>
      <c r="H14" s="42">
        <v>2.342655178949379E-2</v>
      </c>
    </row>
    <row r="15" spans="1:8" x14ac:dyDescent="0.25">
      <c r="A15" s="41" t="s">
        <v>101</v>
      </c>
      <c r="B15" s="41" t="s">
        <v>103</v>
      </c>
      <c r="C15" s="41" t="s">
        <v>102</v>
      </c>
      <c r="D15" s="41" t="s">
        <v>3260</v>
      </c>
      <c r="E15" s="41">
        <f t="shared" si="0"/>
        <v>2</v>
      </c>
      <c r="F15" s="25" t="s">
        <v>5</v>
      </c>
      <c r="G15" s="44">
        <v>2017121.0799999998</v>
      </c>
      <c r="H15" s="42">
        <v>1.8262943286397281E-2</v>
      </c>
    </row>
    <row r="16" spans="1:8" x14ac:dyDescent="0.25">
      <c r="A16" s="41" t="s">
        <v>104</v>
      </c>
      <c r="B16" s="41" t="s">
        <v>106</v>
      </c>
      <c r="C16" s="41" t="s">
        <v>105</v>
      </c>
      <c r="D16" s="41" t="s">
        <v>3260</v>
      </c>
      <c r="E16" s="41">
        <f t="shared" si="0"/>
        <v>2</v>
      </c>
      <c r="F16" s="25" t="s">
        <v>5</v>
      </c>
      <c r="G16" s="44">
        <v>1916754.28</v>
      </c>
      <c r="H16" s="42">
        <v>1.7354225810579132E-2</v>
      </c>
    </row>
    <row r="17" spans="1:8" x14ac:dyDescent="0.25">
      <c r="A17" s="41" t="s">
        <v>63</v>
      </c>
      <c r="B17" s="41" t="s">
        <v>65</v>
      </c>
      <c r="C17" s="41" t="s">
        <v>64</v>
      </c>
      <c r="D17" s="41" t="s">
        <v>3260</v>
      </c>
      <c r="E17" s="41">
        <f t="shared" si="0"/>
        <v>2</v>
      </c>
      <c r="F17" s="25" t="s">
        <v>5</v>
      </c>
      <c r="G17" s="44">
        <v>1634890.7020000003</v>
      </c>
      <c r="H17" s="42">
        <v>1.4802242892669707E-2</v>
      </c>
    </row>
    <row r="18" spans="1:8" x14ac:dyDescent="0.25">
      <c r="A18" s="41" t="s">
        <v>60</v>
      </c>
      <c r="B18" s="41" t="s">
        <v>62</v>
      </c>
      <c r="C18" s="41" t="s">
        <v>61</v>
      </c>
      <c r="D18" s="41" t="s">
        <v>3260</v>
      </c>
      <c r="E18" s="41">
        <f t="shared" si="0"/>
        <v>2</v>
      </c>
      <c r="F18" s="25" t="s">
        <v>5</v>
      </c>
      <c r="G18" s="44">
        <v>1389538.1270000001</v>
      </c>
      <c r="H18" s="42">
        <v>1.2580829311291369E-2</v>
      </c>
    </row>
    <row r="19" spans="1:8" x14ac:dyDescent="0.25">
      <c r="A19" s="41" t="s">
        <v>51</v>
      </c>
      <c r="B19" s="41" t="s">
        <v>53</v>
      </c>
      <c r="C19" s="41" t="s">
        <v>52</v>
      </c>
      <c r="D19" s="41" t="s">
        <v>3260</v>
      </c>
      <c r="E19" s="41">
        <f t="shared" si="0"/>
        <v>2</v>
      </c>
      <c r="F19" s="25" t="s">
        <v>5</v>
      </c>
      <c r="G19" s="44">
        <v>1350176.9520000003</v>
      </c>
      <c r="H19" s="42">
        <v>1.2224454617754898E-2</v>
      </c>
    </row>
    <row r="20" spans="1:8" x14ac:dyDescent="0.25">
      <c r="A20" s="41" t="s">
        <v>90</v>
      </c>
      <c r="B20" s="41" t="s">
        <v>92</v>
      </c>
      <c r="C20" s="41" t="s">
        <v>91</v>
      </c>
      <c r="D20" s="41" t="s">
        <v>3260</v>
      </c>
      <c r="E20" s="41">
        <f t="shared" si="0"/>
        <v>2</v>
      </c>
      <c r="F20" s="25" t="s">
        <v>5</v>
      </c>
      <c r="G20" s="44">
        <v>1323755.1660000002</v>
      </c>
      <c r="H20" s="42">
        <v>1.1985232696955119E-2</v>
      </c>
    </row>
    <row r="21" spans="1:8" x14ac:dyDescent="0.25">
      <c r="A21" s="41" t="s">
        <v>66</v>
      </c>
      <c r="B21" s="41" t="s">
        <v>68</v>
      </c>
      <c r="C21" s="41" t="s">
        <v>67</v>
      </c>
      <c r="D21" s="41" t="s">
        <v>3260</v>
      </c>
      <c r="E21" s="41">
        <f t="shared" si="0"/>
        <v>2</v>
      </c>
      <c r="F21" s="25" t="s">
        <v>5</v>
      </c>
      <c r="G21" s="44">
        <v>1237140.9350000001</v>
      </c>
      <c r="H21" s="42">
        <v>1.1201030496982118E-2</v>
      </c>
    </row>
    <row r="22" spans="1:8" x14ac:dyDescent="0.25">
      <c r="A22" s="41" t="s">
        <v>69</v>
      </c>
      <c r="B22" s="41" t="s">
        <v>70</v>
      </c>
      <c r="C22" s="41" t="s">
        <v>10</v>
      </c>
      <c r="D22" s="41" t="s">
        <v>3260</v>
      </c>
      <c r="E22" s="41">
        <f t="shared" si="0"/>
        <v>1</v>
      </c>
      <c r="F22" s="25" t="s">
        <v>5</v>
      </c>
      <c r="G22" s="44">
        <v>1133452.1120000002</v>
      </c>
      <c r="H22" s="42">
        <v>1.0262235541806554E-2</v>
      </c>
    </row>
    <row r="23" spans="1:8" x14ac:dyDescent="0.25">
      <c r="A23" s="41" t="s">
        <v>98</v>
      </c>
      <c r="B23" s="41" t="s">
        <v>100</v>
      </c>
      <c r="C23" s="41" t="s">
        <v>99</v>
      </c>
      <c r="D23" s="41" t="s">
        <v>3260</v>
      </c>
      <c r="E23" s="41">
        <f t="shared" si="0"/>
        <v>2</v>
      </c>
      <c r="F23" s="25" t="s">
        <v>5</v>
      </c>
      <c r="G23" s="44">
        <v>1030774.775</v>
      </c>
      <c r="H23" s="42">
        <v>9.332598545286095E-3</v>
      </c>
    </row>
    <row r="24" spans="1:8" x14ac:dyDescent="0.25">
      <c r="A24" s="41" t="s">
        <v>76</v>
      </c>
      <c r="B24" s="41" t="s">
        <v>78</v>
      </c>
      <c r="C24" s="41" t="s">
        <v>77</v>
      </c>
      <c r="D24" s="41" t="s">
        <v>3260</v>
      </c>
      <c r="E24" s="41">
        <f t="shared" si="0"/>
        <v>2</v>
      </c>
      <c r="F24" s="25" t="s">
        <v>5</v>
      </c>
      <c r="G24" s="44">
        <v>942653.96699999995</v>
      </c>
      <c r="H24" s="42">
        <v>8.5347558501636459E-3</v>
      </c>
    </row>
    <row r="25" spans="1:8" x14ac:dyDescent="0.25">
      <c r="A25" s="41" t="s">
        <v>95</v>
      </c>
      <c r="B25" s="41" t="s">
        <v>97</v>
      </c>
      <c r="C25" s="41" t="s">
        <v>96</v>
      </c>
      <c r="D25" s="41" t="s">
        <v>3260</v>
      </c>
      <c r="E25" s="41">
        <f t="shared" si="0"/>
        <v>2</v>
      </c>
      <c r="F25" s="25" t="s">
        <v>5</v>
      </c>
      <c r="G25" s="44">
        <v>925596.57100000011</v>
      </c>
      <c r="H25" s="42">
        <v>8.3803187869400456E-3</v>
      </c>
    </row>
    <row r="26" spans="1:8" x14ac:dyDescent="0.25">
      <c r="A26" s="41" t="s">
        <v>2</v>
      </c>
      <c r="B26" s="41" t="s">
        <v>4</v>
      </c>
      <c r="C26" s="41" t="s">
        <v>3</v>
      </c>
      <c r="D26" s="41" t="s">
        <v>3260</v>
      </c>
      <c r="E26" s="41">
        <f t="shared" si="0"/>
        <v>2</v>
      </c>
      <c r="F26" s="25" t="s">
        <v>5</v>
      </c>
      <c r="G26" s="44">
        <v>872007.66</v>
      </c>
      <c r="H26" s="42">
        <v>7.8951266722590615E-3</v>
      </c>
    </row>
    <row r="27" spans="1:8" x14ac:dyDescent="0.25">
      <c r="A27" s="41" t="s">
        <v>71</v>
      </c>
      <c r="B27" s="41" t="s">
        <v>72</v>
      </c>
      <c r="C27" s="41" t="s">
        <v>25</v>
      </c>
      <c r="D27" s="41" t="s">
        <v>3260</v>
      </c>
      <c r="E27" s="41">
        <f t="shared" si="0"/>
        <v>2</v>
      </c>
      <c r="F27" s="25" t="s">
        <v>5</v>
      </c>
      <c r="G27" s="44">
        <v>759995.9439999999</v>
      </c>
      <c r="H27" s="42">
        <v>6.8809765367004953E-3</v>
      </c>
    </row>
    <row r="28" spans="1:8" x14ac:dyDescent="0.25">
      <c r="A28" s="41" t="s">
        <v>118</v>
      </c>
      <c r="B28" s="41" t="s">
        <v>119</v>
      </c>
      <c r="C28" s="41" t="s">
        <v>96</v>
      </c>
      <c r="D28" s="41" t="s">
        <v>3261</v>
      </c>
      <c r="E28" s="41">
        <f t="shared" si="0"/>
        <v>2</v>
      </c>
      <c r="F28" s="25" t="s">
        <v>5</v>
      </c>
      <c r="G28" s="44">
        <v>634503.44100000022</v>
      </c>
      <c r="H28" s="42">
        <v>5.7447718299621989E-3</v>
      </c>
    </row>
    <row r="29" spans="1:8" x14ac:dyDescent="0.25">
      <c r="A29" s="41" t="s">
        <v>124</v>
      </c>
      <c r="B29" s="41" t="s">
        <v>126</v>
      </c>
      <c r="C29" s="41" t="s">
        <v>125</v>
      </c>
      <c r="D29" s="41" t="s">
        <v>3260</v>
      </c>
      <c r="E29" s="41">
        <f t="shared" si="0"/>
        <v>2</v>
      </c>
      <c r="F29" s="25" t="s">
        <v>5</v>
      </c>
      <c r="G29" s="44">
        <v>603347.696</v>
      </c>
      <c r="H29" s="42">
        <v>5.4626888109396326E-3</v>
      </c>
    </row>
    <row r="30" spans="1:8" x14ac:dyDescent="0.25">
      <c r="A30" s="41" t="s">
        <v>14</v>
      </c>
      <c r="B30" s="41" t="s">
        <v>15</v>
      </c>
      <c r="C30" s="41" t="s">
        <v>7</v>
      </c>
      <c r="D30" s="41" t="s">
        <v>3261</v>
      </c>
      <c r="E30" s="41">
        <f t="shared" si="0"/>
        <v>2</v>
      </c>
      <c r="F30" s="25" t="s">
        <v>5</v>
      </c>
      <c r="G30" s="44">
        <v>546125.929</v>
      </c>
      <c r="H30" s="42">
        <v>4.9446049458558173E-3</v>
      </c>
    </row>
    <row r="31" spans="1:8" x14ac:dyDescent="0.25">
      <c r="A31" s="41" t="s">
        <v>139</v>
      </c>
      <c r="B31" s="41" t="s">
        <v>140</v>
      </c>
      <c r="C31" s="41" t="s">
        <v>10</v>
      </c>
      <c r="D31" s="41" t="s">
        <v>3261</v>
      </c>
      <c r="E31" s="41">
        <f t="shared" si="0"/>
        <v>1</v>
      </c>
      <c r="F31" s="25" t="s">
        <v>5</v>
      </c>
      <c r="G31" s="44">
        <v>379912.2249999998</v>
      </c>
      <c r="H31" s="42">
        <v>3.4397119180292336E-3</v>
      </c>
    </row>
    <row r="32" spans="1:8" x14ac:dyDescent="0.25">
      <c r="A32" s="41" t="s">
        <v>18</v>
      </c>
      <c r="B32" s="41" t="s">
        <v>20</v>
      </c>
      <c r="C32" s="41" t="s">
        <v>19</v>
      </c>
      <c r="D32" s="41" t="s">
        <v>3261</v>
      </c>
      <c r="E32" s="41">
        <f t="shared" si="0"/>
        <v>1</v>
      </c>
      <c r="F32" s="25" t="s">
        <v>5</v>
      </c>
      <c r="G32" s="44">
        <v>351457.94099999993</v>
      </c>
      <c r="H32" s="42">
        <v>3.1820878318504116E-3</v>
      </c>
    </row>
    <row r="33" spans="1:8" x14ac:dyDescent="0.25">
      <c r="A33" s="41" t="s">
        <v>24</v>
      </c>
      <c r="B33" s="41" t="s">
        <v>26</v>
      </c>
      <c r="C33" s="41" t="s">
        <v>25</v>
      </c>
      <c r="D33" s="41" t="s">
        <v>3261</v>
      </c>
      <c r="E33" s="41">
        <f t="shared" si="0"/>
        <v>2</v>
      </c>
      <c r="F33" s="25" t="s">
        <v>5</v>
      </c>
      <c r="G33" s="44">
        <v>337604.44800000009</v>
      </c>
      <c r="H33" s="42">
        <v>3.0566587936602507E-3</v>
      </c>
    </row>
    <row r="34" spans="1:8" x14ac:dyDescent="0.25">
      <c r="A34" s="41" t="s">
        <v>120</v>
      </c>
      <c r="B34" s="41" t="s">
        <v>121</v>
      </c>
      <c r="C34" s="41" t="s">
        <v>61</v>
      </c>
      <c r="D34" s="41" t="s">
        <v>3261</v>
      </c>
      <c r="E34" s="41">
        <f t="shared" ref="E34:E65" si="1">IF(OR(C34="BUENOS AIRES",C34="SANTA FE",C34="ENTRE RÍOS"),1,2)</f>
        <v>2</v>
      </c>
      <c r="F34" s="25" t="s">
        <v>5</v>
      </c>
      <c r="G34" s="44">
        <v>327878.64199999993</v>
      </c>
      <c r="H34" s="42">
        <v>2.9686016883364069E-3</v>
      </c>
    </row>
    <row r="35" spans="1:8" x14ac:dyDescent="0.25">
      <c r="A35" s="41" t="s">
        <v>93</v>
      </c>
      <c r="B35" s="41" t="s">
        <v>94</v>
      </c>
      <c r="C35" s="41" t="s">
        <v>10</v>
      </c>
      <c r="D35" s="41" t="s">
        <v>3261</v>
      </c>
      <c r="E35" s="41">
        <f t="shared" si="1"/>
        <v>1</v>
      </c>
      <c r="F35" s="25" t="s">
        <v>5</v>
      </c>
      <c r="G35" s="44">
        <v>309335.17400000006</v>
      </c>
      <c r="H35" s="42">
        <v>2.800709781511894E-3</v>
      </c>
    </row>
    <row r="36" spans="1:8" x14ac:dyDescent="0.25">
      <c r="A36" s="41" t="s">
        <v>122</v>
      </c>
      <c r="B36" s="41" t="s">
        <v>123</v>
      </c>
      <c r="C36" s="41" t="s">
        <v>10</v>
      </c>
      <c r="D36" s="41" t="s">
        <v>3261</v>
      </c>
      <c r="E36" s="41">
        <f t="shared" si="1"/>
        <v>1</v>
      </c>
      <c r="F36" s="25" t="s">
        <v>5</v>
      </c>
      <c r="G36" s="44">
        <v>289141.83700000012</v>
      </c>
      <c r="H36" s="42">
        <v>2.6178800188116267E-3</v>
      </c>
    </row>
    <row r="37" spans="1:8" x14ac:dyDescent="0.25">
      <c r="A37" s="41" t="s">
        <v>163</v>
      </c>
      <c r="B37" s="41" t="s">
        <v>164</v>
      </c>
      <c r="C37" s="41" t="s">
        <v>7</v>
      </c>
      <c r="D37" s="41" t="s">
        <v>3261</v>
      </c>
      <c r="E37" s="41">
        <f t="shared" si="1"/>
        <v>2</v>
      </c>
      <c r="F37" s="25" t="s">
        <v>5</v>
      </c>
      <c r="G37" s="44">
        <v>253215.18799999991</v>
      </c>
      <c r="H37" s="42">
        <v>2.2926014028361768E-3</v>
      </c>
    </row>
    <row r="38" spans="1:8" x14ac:dyDescent="0.25">
      <c r="A38" s="41" t="s">
        <v>27</v>
      </c>
      <c r="B38" s="41" t="s">
        <v>28</v>
      </c>
      <c r="C38" s="41" t="s">
        <v>19</v>
      </c>
      <c r="D38" s="41" t="s">
        <v>3261</v>
      </c>
      <c r="E38" s="41">
        <f t="shared" si="1"/>
        <v>1</v>
      </c>
      <c r="F38" s="25" t="s">
        <v>5</v>
      </c>
      <c r="G38" s="44">
        <v>252826.69099999996</v>
      </c>
      <c r="H38" s="42">
        <v>2.2890839646673511E-3</v>
      </c>
    </row>
    <row r="39" spans="1:8" x14ac:dyDescent="0.25">
      <c r="A39" s="41" t="s">
        <v>141</v>
      </c>
      <c r="B39" s="41" t="s">
        <v>142</v>
      </c>
      <c r="C39" s="41" t="s">
        <v>7</v>
      </c>
      <c r="D39" s="41" t="s">
        <v>3261</v>
      </c>
      <c r="E39" s="41">
        <f t="shared" si="1"/>
        <v>2</v>
      </c>
      <c r="F39" s="25" t="s">
        <v>5</v>
      </c>
      <c r="G39" s="44">
        <v>251627.79100000008</v>
      </c>
      <c r="H39" s="42">
        <v>2.2782291662503621E-3</v>
      </c>
    </row>
    <row r="40" spans="1:8" x14ac:dyDescent="0.25">
      <c r="A40" s="41" t="s">
        <v>37</v>
      </c>
      <c r="B40" s="41" t="s">
        <v>38</v>
      </c>
      <c r="C40" s="41" t="s">
        <v>10</v>
      </c>
      <c r="D40" s="41" t="s">
        <v>3261</v>
      </c>
      <c r="E40" s="41">
        <f t="shared" si="1"/>
        <v>1</v>
      </c>
      <c r="F40" s="25" t="s">
        <v>5</v>
      </c>
      <c r="G40" s="44">
        <v>228498.89</v>
      </c>
      <c r="H40" s="42">
        <v>2.0688209103812108E-3</v>
      </c>
    </row>
    <row r="41" spans="1:8" x14ac:dyDescent="0.25">
      <c r="A41" s="41" t="s">
        <v>33</v>
      </c>
      <c r="B41" s="41" t="s">
        <v>34</v>
      </c>
      <c r="C41" s="41" t="s">
        <v>10</v>
      </c>
      <c r="D41" s="41" t="s">
        <v>3261</v>
      </c>
      <c r="E41" s="41">
        <f t="shared" si="1"/>
        <v>1</v>
      </c>
      <c r="F41" s="25" t="s">
        <v>5</v>
      </c>
      <c r="G41" s="44">
        <v>223011.12300000005</v>
      </c>
      <c r="H41" s="42">
        <v>2.0191348610489805E-3</v>
      </c>
    </row>
    <row r="42" spans="1:8" x14ac:dyDescent="0.25">
      <c r="A42" s="41" t="s">
        <v>165</v>
      </c>
      <c r="B42" s="41" t="s">
        <v>166</v>
      </c>
      <c r="C42" s="41" t="s">
        <v>10</v>
      </c>
      <c r="D42" s="41" t="s">
        <v>3261</v>
      </c>
      <c r="E42" s="41">
        <f t="shared" si="1"/>
        <v>1</v>
      </c>
      <c r="F42" s="25" t="s">
        <v>5</v>
      </c>
      <c r="G42" s="44">
        <v>163193.31899999999</v>
      </c>
      <c r="H42" s="42">
        <v>1.4775465683081056E-3</v>
      </c>
    </row>
    <row r="43" spans="1:8" x14ac:dyDescent="0.25">
      <c r="A43" s="41" t="s">
        <v>116</v>
      </c>
      <c r="B43" s="41" t="s">
        <v>117</v>
      </c>
      <c r="C43" s="41" t="s">
        <v>10</v>
      </c>
      <c r="D43" s="41" t="s">
        <v>3261</v>
      </c>
      <c r="E43" s="41">
        <f t="shared" si="1"/>
        <v>1</v>
      </c>
      <c r="F43" s="25" t="s">
        <v>5</v>
      </c>
      <c r="G43" s="44">
        <v>151070.02300000002</v>
      </c>
      <c r="H43" s="42">
        <v>1.3677826728793758E-3</v>
      </c>
    </row>
    <row r="44" spans="1:8" x14ac:dyDescent="0.25">
      <c r="A44" s="41" t="s">
        <v>47</v>
      </c>
      <c r="B44" s="41" t="s">
        <v>48</v>
      </c>
      <c r="C44" s="41" t="s">
        <v>10</v>
      </c>
      <c r="D44" s="41" t="s">
        <v>3261</v>
      </c>
      <c r="E44" s="41">
        <f t="shared" si="1"/>
        <v>1</v>
      </c>
      <c r="F44" s="25" t="s">
        <v>5</v>
      </c>
      <c r="G44" s="44">
        <v>150838.06100000002</v>
      </c>
      <c r="H44" s="42">
        <v>1.3656824970929033E-3</v>
      </c>
    </row>
    <row r="45" spans="1:8" x14ac:dyDescent="0.25">
      <c r="A45" s="41" t="s">
        <v>35</v>
      </c>
      <c r="B45" s="41" t="s">
        <v>36</v>
      </c>
      <c r="C45" s="41" t="s">
        <v>10</v>
      </c>
      <c r="D45" s="41" t="s">
        <v>3261</v>
      </c>
      <c r="E45" s="41">
        <f t="shared" si="1"/>
        <v>1</v>
      </c>
      <c r="F45" s="25" t="s">
        <v>5</v>
      </c>
      <c r="G45" s="44">
        <v>142389.29199999999</v>
      </c>
      <c r="H45" s="42">
        <v>1.2891876398348193E-3</v>
      </c>
    </row>
    <row r="46" spans="1:8" x14ac:dyDescent="0.25">
      <c r="A46" s="41" t="s">
        <v>41</v>
      </c>
      <c r="B46" s="41" t="s">
        <v>42</v>
      </c>
      <c r="C46" s="41" t="s">
        <v>10</v>
      </c>
      <c r="D46" s="41" t="s">
        <v>3261</v>
      </c>
      <c r="E46" s="41">
        <f t="shared" si="1"/>
        <v>1</v>
      </c>
      <c r="F46" s="25" t="s">
        <v>5</v>
      </c>
      <c r="G46" s="44">
        <v>140536.89000000001</v>
      </c>
      <c r="H46" s="42">
        <v>1.2724160573031409E-3</v>
      </c>
    </row>
    <row r="47" spans="1:8" x14ac:dyDescent="0.25">
      <c r="A47" s="41" t="s">
        <v>9</v>
      </c>
      <c r="B47" s="41" t="s">
        <v>11</v>
      </c>
      <c r="C47" s="41" t="s">
        <v>10</v>
      </c>
      <c r="D47" s="41" t="s">
        <v>3261</v>
      </c>
      <c r="E47" s="41">
        <f t="shared" si="1"/>
        <v>1</v>
      </c>
      <c r="F47" s="25" t="s">
        <v>5</v>
      </c>
      <c r="G47" s="44">
        <v>117779.481</v>
      </c>
      <c r="H47" s="42">
        <v>1.066371276931133E-3</v>
      </c>
    </row>
    <row r="48" spans="1:8" x14ac:dyDescent="0.25">
      <c r="A48" s="41" t="s">
        <v>49</v>
      </c>
      <c r="B48" s="41" t="s">
        <v>50</v>
      </c>
      <c r="C48" s="41" t="s">
        <v>7</v>
      </c>
      <c r="D48" s="41" t="s">
        <v>3260</v>
      </c>
      <c r="E48" s="41">
        <f t="shared" si="1"/>
        <v>2</v>
      </c>
      <c r="F48" s="25" t="s">
        <v>5</v>
      </c>
      <c r="G48" s="44">
        <v>107450.64800000002</v>
      </c>
      <c r="H48" s="42">
        <v>9.7285438636665166E-4</v>
      </c>
    </row>
    <row r="49" spans="1:8" x14ac:dyDescent="0.25">
      <c r="A49" s="41" t="s">
        <v>45</v>
      </c>
      <c r="B49" s="41" t="s">
        <v>46</v>
      </c>
      <c r="C49" s="41" t="s">
        <v>10</v>
      </c>
      <c r="D49" s="41" t="s">
        <v>3261</v>
      </c>
      <c r="E49" s="41">
        <f t="shared" si="1"/>
        <v>1</v>
      </c>
      <c r="F49" s="25" t="s">
        <v>5</v>
      </c>
      <c r="G49" s="44">
        <v>101470.60999999999</v>
      </c>
      <c r="H49" s="42">
        <v>9.1871133272085803E-4</v>
      </c>
    </row>
    <row r="50" spans="1:8" x14ac:dyDescent="0.25">
      <c r="A50" s="41" t="s">
        <v>31</v>
      </c>
      <c r="B50" s="41" t="s">
        <v>32</v>
      </c>
      <c r="C50" s="41" t="s">
        <v>10</v>
      </c>
      <c r="D50" s="41" t="s">
        <v>3261</v>
      </c>
      <c r="E50" s="41">
        <f t="shared" si="1"/>
        <v>1</v>
      </c>
      <c r="F50" s="25" t="s">
        <v>5</v>
      </c>
      <c r="G50" s="44">
        <v>98374.22099999999</v>
      </c>
      <c r="H50" s="42">
        <v>8.9067673566056444E-4</v>
      </c>
    </row>
    <row r="51" spans="1:8" x14ac:dyDescent="0.25">
      <c r="A51" s="41" t="s">
        <v>43</v>
      </c>
      <c r="B51" s="41" t="s">
        <v>44</v>
      </c>
      <c r="C51" s="41" t="s">
        <v>10</v>
      </c>
      <c r="D51" s="41" t="s">
        <v>3261</v>
      </c>
      <c r="E51" s="41">
        <f t="shared" si="1"/>
        <v>1</v>
      </c>
      <c r="F51" s="25" t="s">
        <v>5</v>
      </c>
      <c r="G51" s="44">
        <v>85047.327999999994</v>
      </c>
      <c r="H51" s="42">
        <v>7.7001551534210697E-4</v>
      </c>
    </row>
    <row r="52" spans="1:8" x14ac:dyDescent="0.25">
      <c r="A52" s="41" t="s">
        <v>6</v>
      </c>
      <c r="B52" s="41" t="s">
        <v>8</v>
      </c>
      <c r="C52" s="41" t="s">
        <v>7</v>
      </c>
      <c r="D52" s="41" t="s">
        <v>3261</v>
      </c>
      <c r="E52" s="41">
        <f t="shared" si="1"/>
        <v>2</v>
      </c>
      <c r="F52" s="25" t="s">
        <v>5</v>
      </c>
      <c r="G52" s="44">
        <v>80694.50499999999</v>
      </c>
      <c r="H52" s="42">
        <v>7.3060520905314302E-4</v>
      </c>
    </row>
    <row r="53" spans="1:8" x14ac:dyDescent="0.25">
      <c r="A53" s="41" t="s">
        <v>29</v>
      </c>
      <c r="B53" s="41" t="s">
        <v>30</v>
      </c>
      <c r="C53" s="41" t="s">
        <v>10</v>
      </c>
      <c r="D53" s="41" t="s">
        <v>3261</v>
      </c>
      <c r="E53" s="41">
        <f t="shared" si="1"/>
        <v>1</v>
      </c>
      <c r="F53" s="25" t="s">
        <v>5</v>
      </c>
      <c r="G53" s="44">
        <v>62088.55999999999</v>
      </c>
      <c r="H53" s="42">
        <v>5.621476376688674E-4</v>
      </c>
    </row>
    <row r="54" spans="1:8" x14ac:dyDescent="0.25">
      <c r="A54" s="41" t="s">
        <v>12</v>
      </c>
      <c r="B54" s="41" t="s">
        <v>13</v>
      </c>
      <c r="C54" s="41" t="s">
        <v>10</v>
      </c>
      <c r="D54" s="41" t="s">
        <v>3261</v>
      </c>
      <c r="E54" s="41">
        <f t="shared" si="1"/>
        <v>1</v>
      </c>
      <c r="F54" s="25" t="s">
        <v>5</v>
      </c>
      <c r="G54" s="44">
        <v>57147.291000000005</v>
      </c>
      <c r="H54" s="42">
        <v>5.1740956200023544E-4</v>
      </c>
    </row>
    <row r="55" spans="1:8" x14ac:dyDescent="0.25">
      <c r="A55" s="41" t="s">
        <v>39</v>
      </c>
      <c r="B55" s="41" t="s">
        <v>40</v>
      </c>
      <c r="C55" s="41" t="s">
        <v>10</v>
      </c>
      <c r="D55" s="41" t="s">
        <v>3261</v>
      </c>
      <c r="E55" s="41">
        <f t="shared" si="1"/>
        <v>1</v>
      </c>
      <c r="F55" s="25" t="s">
        <v>5</v>
      </c>
      <c r="G55" s="44">
        <v>49300.945000000014</v>
      </c>
      <c r="H55" s="42">
        <v>4.4636902138804271E-4</v>
      </c>
    </row>
    <row r="56" spans="1:8" x14ac:dyDescent="0.25">
      <c r="A56" s="41" t="s">
        <v>159</v>
      </c>
      <c r="B56" s="41" t="s">
        <v>160</v>
      </c>
      <c r="C56" s="41" t="s">
        <v>10</v>
      </c>
      <c r="D56" s="41" t="s">
        <v>3261</v>
      </c>
      <c r="E56" s="41">
        <f t="shared" si="1"/>
        <v>1</v>
      </c>
      <c r="F56" s="25" t="s">
        <v>5</v>
      </c>
      <c r="G56" s="44">
        <v>40814.36099999999</v>
      </c>
      <c r="H56" s="42">
        <v>3.6953178845047064E-4</v>
      </c>
    </row>
    <row r="57" spans="1:8" x14ac:dyDescent="0.25">
      <c r="A57" s="41" t="s">
        <v>16</v>
      </c>
      <c r="B57" s="41" t="s">
        <v>17</v>
      </c>
      <c r="C57" s="41" t="s">
        <v>10</v>
      </c>
      <c r="D57" s="41" t="s">
        <v>3261</v>
      </c>
      <c r="E57" s="41">
        <f t="shared" si="1"/>
        <v>1</v>
      </c>
      <c r="F57" s="25" t="s">
        <v>5</v>
      </c>
      <c r="G57" s="44">
        <v>22442.715000000004</v>
      </c>
      <c r="H57" s="42">
        <v>2.0319555196844091E-4</v>
      </c>
    </row>
    <row r="58" spans="1:8" x14ac:dyDescent="0.25">
      <c r="A58" s="41" t="s">
        <v>21</v>
      </c>
      <c r="B58" s="41" t="s">
        <v>22</v>
      </c>
      <c r="C58" s="41" t="s">
        <v>7</v>
      </c>
      <c r="D58" s="41" t="s">
        <v>3261</v>
      </c>
      <c r="E58" s="41">
        <f t="shared" si="1"/>
        <v>2</v>
      </c>
      <c r="F58" s="25" t="s">
        <v>5</v>
      </c>
      <c r="G58" s="44">
        <v>18518.600999999999</v>
      </c>
      <c r="H58" s="42">
        <v>1.6766676188145332E-4</v>
      </c>
    </row>
    <row r="59" spans="1:8" x14ac:dyDescent="0.25">
      <c r="A59" s="13" t="s">
        <v>167</v>
      </c>
      <c r="B59" s="13" t="s">
        <v>168</v>
      </c>
      <c r="C59" s="13" t="s">
        <v>10</v>
      </c>
      <c r="D59" s="13" t="s">
        <v>3261</v>
      </c>
      <c r="E59" s="13">
        <f t="shared" si="1"/>
        <v>1</v>
      </c>
      <c r="F59" s="24" t="s">
        <v>23</v>
      </c>
      <c r="G59" s="45">
        <v>611419.78000000014</v>
      </c>
      <c r="H59" s="43">
        <v>5.5357731754612895E-3</v>
      </c>
    </row>
    <row r="60" spans="1:8" x14ac:dyDescent="0.25">
      <c r="A60" s="13" t="s">
        <v>133</v>
      </c>
      <c r="B60" s="13" t="s">
        <v>134</v>
      </c>
      <c r="C60" s="13" t="s">
        <v>10</v>
      </c>
      <c r="D60" s="13" t="s">
        <v>3261</v>
      </c>
      <c r="E60" s="13">
        <f t="shared" si="1"/>
        <v>1</v>
      </c>
      <c r="F60" s="24" t="s">
        <v>23</v>
      </c>
      <c r="G60" s="45">
        <v>135064.97599999997</v>
      </c>
      <c r="H60" s="43">
        <v>1.2228735404751258E-3</v>
      </c>
    </row>
    <row r="61" spans="1:8" x14ac:dyDescent="0.25">
      <c r="A61" s="13" t="s">
        <v>153</v>
      </c>
      <c r="B61" s="13" t="s">
        <v>154</v>
      </c>
      <c r="C61" s="13" t="s">
        <v>7</v>
      </c>
      <c r="D61" s="13" t="s">
        <v>3261</v>
      </c>
      <c r="E61" s="13">
        <f t="shared" si="1"/>
        <v>2</v>
      </c>
      <c r="F61" s="24" t="s">
        <v>23</v>
      </c>
      <c r="G61" s="45">
        <v>115134.084</v>
      </c>
      <c r="H61" s="43">
        <v>1.0424199455707937E-3</v>
      </c>
    </row>
    <row r="62" spans="1:8" x14ac:dyDescent="0.25">
      <c r="A62" s="13" t="s">
        <v>157</v>
      </c>
      <c r="B62" s="13" t="s">
        <v>158</v>
      </c>
      <c r="C62" s="13" t="s">
        <v>10</v>
      </c>
      <c r="D62" s="13" t="s">
        <v>3261</v>
      </c>
      <c r="E62" s="13">
        <f t="shared" si="1"/>
        <v>1</v>
      </c>
      <c r="F62" s="24" t="s">
        <v>23</v>
      </c>
      <c r="G62" s="45">
        <v>74415.700000000012</v>
      </c>
      <c r="H62" s="43">
        <v>6.7375712950139526E-4</v>
      </c>
    </row>
    <row r="63" spans="1:8" x14ac:dyDescent="0.25">
      <c r="A63" s="13" t="s">
        <v>169</v>
      </c>
      <c r="B63" s="13" t="s">
        <v>170</v>
      </c>
      <c r="C63" s="13" t="s">
        <v>105</v>
      </c>
      <c r="D63" s="13" t="s">
        <v>3261</v>
      </c>
      <c r="E63" s="13">
        <f t="shared" si="1"/>
        <v>2</v>
      </c>
      <c r="F63" s="24" t="s">
        <v>23</v>
      </c>
      <c r="G63" s="45">
        <v>72835.025000000009</v>
      </c>
      <c r="H63" s="43">
        <v>6.5944575366706705E-4</v>
      </c>
    </row>
    <row r="64" spans="1:8" x14ac:dyDescent="0.25">
      <c r="A64" s="13" t="s">
        <v>127</v>
      </c>
      <c r="B64" s="13" t="s">
        <v>128</v>
      </c>
      <c r="C64" s="13" t="s">
        <v>10</v>
      </c>
      <c r="D64" s="13" t="s">
        <v>3261</v>
      </c>
      <c r="E64" s="13">
        <f t="shared" si="1"/>
        <v>1</v>
      </c>
      <c r="F64" s="24" t="s">
        <v>23</v>
      </c>
      <c r="G64" s="45">
        <v>66834.978000000017</v>
      </c>
      <c r="H64" s="43">
        <v>6.0512153923928563E-4</v>
      </c>
    </row>
    <row r="65" spans="1:8" x14ac:dyDescent="0.25">
      <c r="A65" s="13" t="s">
        <v>147</v>
      </c>
      <c r="B65" s="13" t="s">
        <v>148</v>
      </c>
      <c r="C65" s="13" t="s">
        <v>7</v>
      </c>
      <c r="D65" s="13" t="s">
        <v>3261</v>
      </c>
      <c r="E65" s="13">
        <f t="shared" si="1"/>
        <v>2</v>
      </c>
      <c r="F65" s="24" t="s">
        <v>23</v>
      </c>
      <c r="G65" s="45">
        <v>63284.061999999998</v>
      </c>
      <c r="H65" s="43">
        <v>5.7297167071341561E-4</v>
      </c>
    </row>
    <row r="66" spans="1:8" x14ac:dyDescent="0.25">
      <c r="A66" s="13" t="s">
        <v>173</v>
      </c>
      <c r="B66" s="13" t="s">
        <v>174</v>
      </c>
      <c r="C66" s="13" t="s">
        <v>125</v>
      </c>
      <c r="D66" s="13" t="s">
        <v>3261</v>
      </c>
      <c r="E66" s="13">
        <f t="shared" ref="E66:E77" si="2">IF(OR(C66="BUENOS AIRES",C66="SANTA FE",C66="ENTRE RÍOS"),1,2)</f>
        <v>2</v>
      </c>
      <c r="F66" s="24" t="s">
        <v>23</v>
      </c>
      <c r="G66" s="45">
        <v>48963.063999999998</v>
      </c>
      <c r="H66" s="43">
        <v>4.4330985870230476E-4</v>
      </c>
    </row>
    <row r="67" spans="1:8" x14ac:dyDescent="0.25">
      <c r="A67" s="13" t="s">
        <v>137</v>
      </c>
      <c r="B67" s="13" t="s">
        <v>138</v>
      </c>
      <c r="C67" s="13" t="s">
        <v>10</v>
      </c>
      <c r="D67" s="13" t="s">
        <v>3261</v>
      </c>
      <c r="E67" s="13">
        <f t="shared" si="2"/>
        <v>1</v>
      </c>
      <c r="F67" s="24" t="s">
        <v>23</v>
      </c>
      <c r="G67" s="45">
        <v>44131.557000000015</v>
      </c>
      <c r="H67" s="43">
        <v>3.9956556431972306E-4</v>
      </c>
    </row>
    <row r="68" spans="1:8" x14ac:dyDescent="0.25">
      <c r="A68" s="13" t="s">
        <v>149</v>
      </c>
      <c r="B68" s="13" t="s">
        <v>150</v>
      </c>
      <c r="C68" s="13" t="s">
        <v>10</v>
      </c>
      <c r="D68" s="13" t="s">
        <v>3261</v>
      </c>
      <c r="E68" s="13">
        <f t="shared" si="2"/>
        <v>1</v>
      </c>
      <c r="F68" s="24" t="s">
        <v>23</v>
      </c>
      <c r="G68" s="45">
        <v>37491.222000000009</v>
      </c>
      <c r="H68" s="43">
        <v>3.3944420486832163E-4</v>
      </c>
    </row>
    <row r="69" spans="1:8" x14ac:dyDescent="0.25">
      <c r="A69" s="13" t="s">
        <v>145</v>
      </c>
      <c r="B69" s="13" t="s">
        <v>146</v>
      </c>
      <c r="C69" s="13" t="s">
        <v>10</v>
      </c>
      <c r="D69" s="13" t="s">
        <v>3261</v>
      </c>
      <c r="E69" s="13">
        <f t="shared" si="2"/>
        <v>1</v>
      </c>
      <c r="F69" s="24" t="s">
        <v>23</v>
      </c>
      <c r="G69" s="45">
        <v>34403.115000000013</v>
      </c>
      <c r="H69" s="43">
        <v>3.114845927446278E-4</v>
      </c>
    </row>
    <row r="70" spans="1:8" x14ac:dyDescent="0.25">
      <c r="A70" s="13" t="s">
        <v>143</v>
      </c>
      <c r="B70" s="13" t="s">
        <v>144</v>
      </c>
      <c r="C70" s="13" t="s">
        <v>10</v>
      </c>
      <c r="D70" s="13" t="s">
        <v>3261</v>
      </c>
      <c r="E70" s="13">
        <f t="shared" si="2"/>
        <v>1</v>
      </c>
      <c r="F70" s="24" t="s">
        <v>23</v>
      </c>
      <c r="G70" s="45">
        <v>32694.239000000001</v>
      </c>
      <c r="H70" s="43">
        <v>2.9601248956702105E-4</v>
      </c>
    </row>
    <row r="71" spans="1:8" x14ac:dyDescent="0.25">
      <c r="A71" s="13" t="s">
        <v>1043</v>
      </c>
      <c r="B71" s="13" t="s">
        <v>3006</v>
      </c>
      <c r="C71" s="13" t="s">
        <v>10</v>
      </c>
      <c r="D71" s="13" t="s">
        <v>3261</v>
      </c>
      <c r="E71" s="13">
        <f t="shared" si="2"/>
        <v>1</v>
      </c>
      <c r="F71" s="24" t="s">
        <v>23</v>
      </c>
      <c r="G71" s="45">
        <v>28194.812000000005</v>
      </c>
      <c r="H71" s="43">
        <v>2.552748358202838E-4</v>
      </c>
    </row>
    <row r="72" spans="1:8" x14ac:dyDescent="0.25">
      <c r="A72" s="13" t="s">
        <v>135</v>
      </c>
      <c r="B72" s="13" t="s">
        <v>136</v>
      </c>
      <c r="C72" s="13" t="s">
        <v>10</v>
      </c>
      <c r="D72" s="13" t="s">
        <v>3261</v>
      </c>
      <c r="E72" s="13">
        <f t="shared" si="2"/>
        <v>1</v>
      </c>
      <c r="F72" s="24" t="s">
        <v>23</v>
      </c>
      <c r="G72" s="45">
        <v>27098.515000000007</v>
      </c>
      <c r="H72" s="43">
        <v>2.4534900135523153E-4</v>
      </c>
    </row>
    <row r="73" spans="1:8" x14ac:dyDescent="0.25">
      <c r="A73" s="13" t="s">
        <v>151</v>
      </c>
      <c r="B73" s="13" t="s">
        <v>152</v>
      </c>
      <c r="C73" s="13" t="s">
        <v>10</v>
      </c>
      <c r="D73" s="13" t="s">
        <v>3261</v>
      </c>
      <c r="E73" s="13">
        <f t="shared" si="2"/>
        <v>1</v>
      </c>
      <c r="F73" s="24" t="s">
        <v>23</v>
      </c>
      <c r="G73" s="45">
        <v>27029.588</v>
      </c>
      <c r="H73" s="43">
        <v>2.4472493872241147E-4</v>
      </c>
    </row>
    <row r="74" spans="1:8" x14ac:dyDescent="0.25">
      <c r="A74" s="13" t="s">
        <v>131</v>
      </c>
      <c r="B74" s="13" t="s">
        <v>132</v>
      </c>
      <c r="C74" s="13" t="s">
        <v>10</v>
      </c>
      <c r="D74" s="13" t="s">
        <v>3261</v>
      </c>
      <c r="E74" s="13">
        <f t="shared" si="2"/>
        <v>1</v>
      </c>
      <c r="F74" s="24" t="s">
        <v>23</v>
      </c>
      <c r="G74" s="45">
        <v>20028.387999999995</v>
      </c>
      <c r="H74" s="43">
        <v>1.8133632025795881E-4</v>
      </c>
    </row>
    <row r="75" spans="1:8" x14ac:dyDescent="0.25">
      <c r="A75" s="13" t="s">
        <v>155</v>
      </c>
      <c r="B75" s="13" t="s">
        <v>156</v>
      </c>
      <c r="C75" s="13" t="s">
        <v>7</v>
      </c>
      <c r="D75" s="13" t="s">
        <v>3261</v>
      </c>
      <c r="E75" s="13">
        <f t="shared" si="2"/>
        <v>2</v>
      </c>
      <c r="F75" s="24" t="s">
        <v>23</v>
      </c>
      <c r="G75" s="45">
        <v>17930.663</v>
      </c>
      <c r="H75" s="43">
        <v>1.6234359191591124E-4</v>
      </c>
    </row>
    <row r="76" spans="1:8" x14ac:dyDescent="0.25">
      <c r="A76" s="13" t="s">
        <v>161</v>
      </c>
      <c r="B76" s="13" t="s">
        <v>162</v>
      </c>
      <c r="C76" s="13" t="s">
        <v>10</v>
      </c>
      <c r="D76" s="13" t="s">
        <v>3261</v>
      </c>
      <c r="E76" s="13">
        <f t="shared" si="2"/>
        <v>1</v>
      </c>
      <c r="F76" s="24" t="s">
        <v>23</v>
      </c>
      <c r="G76" s="45">
        <v>16246.022999999996</v>
      </c>
      <c r="H76" s="43">
        <v>1.4709092062956664E-4</v>
      </c>
    </row>
    <row r="77" spans="1:8" x14ac:dyDescent="0.25">
      <c r="A77" s="13" t="s">
        <v>129</v>
      </c>
      <c r="B77" s="13" t="s">
        <v>130</v>
      </c>
      <c r="C77" s="13" t="s">
        <v>10</v>
      </c>
      <c r="D77" s="13" t="s">
        <v>3261</v>
      </c>
      <c r="E77" s="13">
        <f t="shared" si="2"/>
        <v>1</v>
      </c>
      <c r="F77" s="24" t="s">
        <v>23</v>
      </c>
      <c r="G77" s="45">
        <v>6024.0580000000036</v>
      </c>
      <c r="H77" s="43">
        <v>5.4541609176960217E-5</v>
      </c>
    </row>
    <row r="78" spans="1:8" x14ac:dyDescent="0.25">
      <c r="G78" s="71"/>
    </row>
    <row r="80" spans="1:8" ht="45" x14ac:dyDescent="0.3">
      <c r="F80" s="29"/>
      <c r="G80" s="61" t="s">
        <v>3223</v>
      </c>
      <c r="H80" s="61" t="s">
        <v>3224</v>
      </c>
    </row>
    <row r="81" spans="3:8" x14ac:dyDescent="0.25">
      <c r="C81" s="93" t="s">
        <v>3225</v>
      </c>
      <c r="D81" s="93"/>
      <c r="E81" s="93"/>
      <c r="F81" s="93"/>
      <c r="G81" s="59">
        <f>+COUNTIF($F$2:$F$77,"SI")</f>
        <v>57</v>
      </c>
      <c r="H81" s="60">
        <f>+SUMIF($F$2:$F$77,"SI",$H$2:$H$77)</f>
        <v>0.98660715931729126</v>
      </c>
    </row>
    <row r="82" spans="3:8" x14ac:dyDescent="0.25">
      <c r="C82" s="93" t="s">
        <v>3226</v>
      </c>
      <c r="D82" s="93"/>
      <c r="E82" s="93"/>
      <c r="F82" s="93"/>
      <c r="G82" s="59">
        <f>+COUNTIF($F$2:$F$77,"NO")</f>
        <v>19</v>
      </c>
      <c r="H82" s="60">
        <f>+SUMIF($F$2:$F$77,"NO",$H$2:$H$77)</f>
        <v>1.3392840682708693E-2</v>
      </c>
    </row>
  </sheetData>
  <autoFilter ref="A1:F77" xr:uid="{579B95FA-9822-45E3-9886-5E9B03BF0236}"/>
  <sortState xmlns:xlrd2="http://schemas.microsoft.com/office/spreadsheetml/2017/richdata2" ref="A2:H77">
    <sortCondition descending="1" ref="F2:F77"/>
    <sortCondition descending="1" ref="G2:G77"/>
  </sortState>
  <mergeCells count="2">
    <mergeCell ref="C81:F81"/>
    <mergeCell ref="C82:F82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CD7F69-5AC8-4152-AFD8-774847D39A70}">
  <dimension ref="A1:J87"/>
  <sheetViews>
    <sheetView workbookViewId="0">
      <pane xSplit="2" ySplit="2" topLeftCell="C3" activePane="bottomRight" state="frozen"/>
      <selection pane="topRight" activeCell="C1" sqref="C1"/>
      <selection pane="bottomLeft" activeCell="A3" sqref="A3"/>
      <selection pane="bottomRight"/>
    </sheetView>
  </sheetViews>
  <sheetFormatPr baseColWidth="10" defaultRowHeight="15" x14ac:dyDescent="0.25"/>
  <cols>
    <col min="1" max="1" width="18.85546875" bestFit="1" customWidth="1"/>
    <col min="2" max="2" width="32.5703125" bestFit="1" customWidth="1"/>
    <col min="3" max="5" width="12" bestFit="1" customWidth="1"/>
    <col min="9" max="9" width="34.42578125" customWidth="1"/>
    <col min="10" max="10" width="66.28515625" bestFit="1" customWidth="1"/>
  </cols>
  <sheetData>
    <row r="1" spans="1:10" x14ac:dyDescent="0.25">
      <c r="A1" s="1"/>
      <c r="B1" s="1"/>
      <c r="C1" s="19" t="s">
        <v>1037</v>
      </c>
      <c r="D1" s="19" t="s">
        <v>1037</v>
      </c>
      <c r="E1" s="19" t="s">
        <v>1037</v>
      </c>
      <c r="F1" s="19" t="s">
        <v>1038</v>
      </c>
      <c r="G1" s="19" t="s">
        <v>1038</v>
      </c>
      <c r="H1" s="19" t="s">
        <v>1038</v>
      </c>
      <c r="I1" s="7"/>
    </row>
    <row r="2" spans="1:10" x14ac:dyDescent="0.25">
      <c r="A2" s="18" t="s">
        <v>3021</v>
      </c>
      <c r="B2" s="18" t="s">
        <v>3202</v>
      </c>
      <c r="C2" s="18">
        <v>2019</v>
      </c>
      <c r="D2" s="18">
        <v>2020</v>
      </c>
      <c r="E2" s="18">
        <v>2021</v>
      </c>
      <c r="F2" s="18">
        <v>2019</v>
      </c>
      <c r="G2" s="18">
        <v>2020</v>
      </c>
      <c r="H2" s="18">
        <v>2021</v>
      </c>
      <c r="I2" s="39" t="s">
        <v>1039</v>
      </c>
      <c r="J2" s="39" t="s">
        <v>3222</v>
      </c>
    </row>
    <row r="3" spans="1:10" x14ac:dyDescent="0.25">
      <c r="A3" s="46" t="s">
        <v>58</v>
      </c>
      <c r="B3" s="47" t="s">
        <v>59</v>
      </c>
      <c r="C3" s="8">
        <v>21457996.459999993</v>
      </c>
      <c r="D3" s="8">
        <v>21832353.822000004</v>
      </c>
      <c r="E3" s="8">
        <v>22745737.33499999</v>
      </c>
      <c r="F3" s="48">
        <f>+C3/C$79</f>
        <v>0.20359915118442862</v>
      </c>
      <c r="G3" s="48">
        <f t="shared" ref="G3:H18" si="0">+D3/D$79</f>
        <v>0.20487899365396822</v>
      </c>
      <c r="H3" s="48">
        <f t="shared" si="0"/>
        <v>0.2059391055277624</v>
      </c>
      <c r="I3" s="8" t="s">
        <v>1040</v>
      </c>
      <c r="J3" s="1"/>
    </row>
    <row r="4" spans="1:10" x14ac:dyDescent="0.25">
      <c r="A4" s="46" t="s">
        <v>114</v>
      </c>
      <c r="B4" s="47" t="s">
        <v>115</v>
      </c>
      <c r="C4" s="8">
        <v>17259700.153000001</v>
      </c>
      <c r="D4" s="8">
        <v>17204586.471999999</v>
      </c>
      <c r="E4" s="8">
        <v>17840844.23</v>
      </c>
      <c r="F4" s="48">
        <f t="shared" ref="F4:H67" si="1">+C4/C$79</f>
        <v>0.16376460437017679</v>
      </c>
      <c r="G4" s="48">
        <f t="shared" si="0"/>
        <v>0.16145113767183955</v>
      </c>
      <c r="H4" s="48">
        <f t="shared" si="0"/>
        <v>0.16153037593258318</v>
      </c>
      <c r="I4" s="8" t="s">
        <v>3228</v>
      </c>
      <c r="J4" s="1" t="s">
        <v>3247</v>
      </c>
    </row>
    <row r="5" spans="1:10" x14ac:dyDescent="0.25">
      <c r="A5" s="46" t="s">
        <v>87</v>
      </c>
      <c r="B5" s="47" t="s">
        <v>89</v>
      </c>
      <c r="C5" s="8">
        <v>9534419.6150000021</v>
      </c>
      <c r="D5" s="8">
        <v>9565973.5219999999</v>
      </c>
      <c r="E5" s="8">
        <v>10065769.775000002</v>
      </c>
      <c r="F5" s="48">
        <f t="shared" si="1"/>
        <v>9.0465097441355807E-2</v>
      </c>
      <c r="G5" s="48">
        <f t="shared" si="0"/>
        <v>8.9768929382820328E-2</v>
      </c>
      <c r="H5" s="48">
        <f t="shared" si="0"/>
        <v>9.1135125381148152E-2</v>
      </c>
      <c r="I5" s="8" t="s">
        <v>1040</v>
      </c>
      <c r="J5" s="1"/>
    </row>
    <row r="6" spans="1:10" x14ac:dyDescent="0.25">
      <c r="A6" s="46" t="s">
        <v>84</v>
      </c>
      <c r="B6" s="47" t="s">
        <v>86</v>
      </c>
      <c r="C6" s="8">
        <v>9051223.6340000015</v>
      </c>
      <c r="D6" s="8">
        <v>8937594.0300000012</v>
      </c>
      <c r="E6" s="8">
        <v>9305317.449000001</v>
      </c>
      <c r="F6" s="48">
        <f t="shared" si="1"/>
        <v>8.5880406052729882E-2</v>
      </c>
      <c r="G6" s="48">
        <f t="shared" si="0"/>
        <v>8.3872095765914534E-2</v>
      </c>
      <c r="H6" s="48">
        <f t="shared" si="0"/>
        <v>8.4250016777877329E-2</v>
      </c>
      <c r="I6" s="8" t="s">
        <v>1040</v>
      </c>
      <c r="J6" s="1"/>
    </row>
    <row r="7" spans="1:10" x14ac:dyDescent="0.25">
      <c r="A7" s="46" t="s">
        <v>54</v>
      </c>
      <c r="B7" s="47" t="s">
        <v>55</v>
      </c>
      <c r="C7" s="8">
        <v>3218463.5159999994</v>
      </c>
      <c r="D7" s="8">
        <v>3258854.7</v>
      </c>
      <c r="E7" s="8">
        <v>3278585.7139999988</v>
      </c>
      <c r="F7" s="48">
        <f t="shared" si="1"/>
        <v>3.0537633893134301E-2</v>
      </c>
      <c r="G7" s="48">
        <f t="shared" si="0"/>
        <v>3.0581717246067466E-2</v>
      </c>
      <c r="H7" s="48">
        <f t="shared" si="0"/>
        <v>2.9684199698301855E-2</v>
      </c>
      <c r="I7" s="8" t="s">
        <v>1040</v>
      </c>
      <c r="J7" s="1"/>
    </row>
    <row r="8" spans="1:10" x14ac:dyDescent="0.25">
      <c r="A8" s="46" t="s">
        <v>56</v>
      </c>
      <c r="B8" s="47" t="s">
        <v>57</v>
      </c>
      <c r="C8" s="8">
        <v>2857576.0830000001</v>
      </c>
      <c r="D8" s="8">
        <v>2942604.1779999994</v>
      </c>
      <c r="E8" s="8">
        <v>3138677.3480000002</v>
      </c>
      <c r="F8" s="48">
        <f t="shared" si="1"/>
        <v>2.7113438387794599E-2</v>
      </c>
      <c r="G8" s="48">
        <f t="shared" si="0"/>
        <v>2.7613961720567893E-2</v>
      </c>
      <c r="H8" s="48">
        <f t="shared" si="0"/>
        <v>2.8417474275180262E-2</v>
      </c>
      <c r="I8" s="8" t="s">
        <v>1040</v>
      </c>
      <c r="J8" s="1"/>
    </row>
    <row r="9" spans="1:10" x14ac:dyDescent="0.25">
      <c r="A9" s="46" t="s">
        <v>107</v>
      </c>
      <c r="B9" s="47" t="s">
        <v>108</v>
      </c>
      <c r="C9" s="8">
        <v>2799754.6579999994</v>
      </c>
      <c r="D9" s="8">
        <v>2908167.26</v>
      </c>
      <c r="E9" s="8">
        <v>2941126.4740000004</v>
      </c>
      <c r="F9" s="48">
        <f t="shared" si="1"/>
        <v>2.6564813399799131E-2</v>
      </c>
      <c r="G9" s="48">
        <f t="shared" si="0"/>
        <v>2.7290799080299823E-2</v>
      </c>
      <c r="H9" s="48">
        <f t="shared" si="0"/>
        <v>2.6628855612764513E-2</v>
      </c>
      <c r="I9" s="8" t="s">
        <v>3228</v>
      </c>
      <c r="J9" s="1" t="s">
        <v>3247</v>
      </c>
    </row>
    <row r="10" spans="1:10" x14ac:dyDescent="0.25">
      <c r="A10" s="46" t="s">
        <v>82</v>
      </c>
      <c r="B10" s="47" t="s">
        <v>83</v>
      </c>
      <c r="C10" s="8">
        <v>2694750.5269999998</v>
      </c>
      <c r="D10" s="8">
        <v>2763435.3050000011</v>
      </c>
      <c r="E10" s="8">
        <v>2910647.8039999995</v>
      </c>
      <c r="F10" s="48">
        <f t="shared" si="1"/>
        <v>2.5568506406165745E-2</v>
      </c>
      <c r="G10" s="48">
        <f t="shared" si="0"/>
        <v>2.5932606668628167E-2</v>
      </c>
      <c r="H10" s="48">
        <f t="shared" si="0"/>
        <v>2.6352902806969218E-2</v>
      </c>
      <c r="I10" s="8" t="s">
        <v>1040</v>
      </c>
      <c r="J10" s="1"/>
    </row>
    <row r="11" spans="1:10" x14ac:dyDescent="0.25">
      <c r="A11" s="46" t="s">
        <v>171</v>
      </c>
      <c r="B11" s="47" t="s">
        <v>172</v>
      </c>
      <c r="C11" s="8">
        <v>2701365.273</v>
      </c>
      <c r="D11" s="8">
        <v>2704004.9849999999</v>
      </c>
      <c r="E11" s="8">
        <v>2851009.324000001</v>
      </c>
      <c r="F11" s="48">
        <f t="shared" si="1"/>
        <v>2.5631268867396043E-2</v>
      </c>
      <c r="G11" s="48">
        <f t="shared" si="0"/>
        <v>2.537490115261257E-2</v>
      </c>
      <c r="H11" s="48">
        <f t="shared" si="0"/>
        <v>2.5812938107414883E-2</v>
      </c>
      <c r="I11" s="8" t="s">
        <v>1040</v>
      </c>
      <c r="J11" s="1"/>
    </row>
    <row r="12" spans="1:10" x14ac:dyDescent="0.25">
      <c r="A12" s="49" t="s">
        <v>109</v>
      </c>
      <c r="B12" s="17" t="s">
        <v>110</v>
      </c>
      <c r="C12" s="3">
        <v>2645891.1199999992</v>
      </c>
      <c r="D12" s="3">
        <v>2711558.1469999999</v>
      </c>
      <c r="E12" s="3">
        <v>2776489.2909999997</v>
      </c>
      <c r="F12" s="50">
        <f t="shared" si="1"/>
        <v>2.5104915417551391E-2</v>
      </c>
      <c r="G12" s="50">
        <f t="shared" si="0"/>
        <v>2.5445781472805351E-2</v>
      </c>
      <c r="H12" s="50">
        <f t="shared" si="0"/>
        <v>2.513823635060241E-2</v>
      </c>
      <c r="I12" s="3" t="s">
        <v>3054</v>
      </c>
      <c r="J12" s="3" t="s">
        <v>3054</v>
      </c>
    </row>
    <row r="13" spans="1:10" ht="15.75" thickBot="1" x14ac:dyDescent="0.3">
      <c r="A13" s="51" t="s">
        <v>73</v>
      </c>
      <c r="B13" s="52" t="s">
        <v>1041</v>
      </c>
      <c r="C13" s="53">
        <v>2667385.6039999989</v>
      </c>
      <c r="D13" s="53">
        <v>2737438.608</v>
      </c>
      <c r="E13" s="53">
        <v>2709591.0889999992</v>
      </c>
      <c r="F13" s="54">
        <f t="shared" si="1"/>
        <v>2.5308860772175017E-2</v>
      </c>
      <c r="G13" s="54">
        <f t="shared" si="0"/>
        <v>2.5688648680263198E-2</v>
      </c>
      <c r="H13" s="54">
        <f t="shared" si="0"/>
        <v>2.4532542383491642E-2</v>
      </c>
      <c r="I13" s="53" t="s">
        <v>3228</v>
      </c>
      <c r="J13" s="55" t="s">
        <v>3247</v>
      </c>
    </row>
    <row r="14" spans="1:10" x14ac:dyDescent="0.25">
      <c r="A14" s="16" t="s">
        <v>111</v>
      </c>
      <c r="B14" s="6" t="s">
        <v>113</v>
      </c>
      <c r="C14">
        <v>2623534.6410000003</v>
      </c>
      <c r="D14">
        <v>2576904.172999999</v>
      </c>
      <c r="E14">
        <v>2706892.2829999994</v>
      </c>
      <c r="F14" s="9">
        <f t="shared" si="1"/>
        <v>2.4892791226163943E-2</v>
      </c>
      <c r="G14" s="9">
        <f t="shared" si="0"/>
        <v>2.4182162766844834E-2</v>
      </c>
      <c r="H14" s="9">
        <f t="shared" si="0"/>
        <v>2.4508107488924485E-2</v>
      </c>
    </row>
    <row r="15" spans="1:10" x14ac:dyDescent="0.25">
      <c r="A15" s="16" t="s">
        <v>79</v>
      </c>
      <c r="B15" s="6" t="s">
        <v>81</v>
      </c>
      <c r="C15">
        <v>2287691.0640000002</v>
      </c>
      <c r="D15">
        <v>2497207.2970000003</v>
      </c>
      <c r="E15">
        <v>2587435.6999999997</v>
      </c>
      <c r="F15" s="9">
        <f t="shared" si="1"/>
        <v>2.1706218456641623E-2</v>
      </c>
      <c r="G15" s="9">
        <f t="shared" si="0"/>
        <v>2.3434272004109427E-2</v>
      </c>
      <c r="H15" s="9">
        <f t="shared" si="0"/>
        <v>2.342655178949379E-2</v>
      </c>
    </row>
    <row r="16" spans="1:10" x14ac:dyDescent="0.25">
      <c r="A16" s="16" t="s">
        <v>101</v>
      </c>
      <c r="B16" s="6" t="s">
        <v>103</v>
      </c>
      <c r="C16">
        <v>1954465.328</v>
      </c>
      <c r="D16">
        <v>1987893.3370000001</v>
      </c>
      <c r="E16">
        <v>2017121.0799999998</v>
      </c>
      <c r="F16" s="9">
        <f t="shared" si="1"/>
        <v>1.8544484455572326E-2</v>
      </c>
      <c r="G16" s="9">
        <f t="shared" si="0"/>
        <v>1.8654772165041758E-2</v>
      </c>
      <c r="H16" s="9">
        <f t="shared" si="0"/>
        <v>1.8262943286397281E-2</v>
      </c>
    </row>
    <row r="17" spans="1:8" x14ac:dyDescent="0.25">
      <c r="A17" s="16" t="s">
        <v>104</v>
      </c>
      <c r="B17" s="6" t="s">
        <v>1042</v>
      </c>
      <c r="C17">
        <v>1858325.3559999999</v>
      </c>
      <c r="D17">
        <v>1919961.3330000001</v>
      </c>
      <c r="E17">
        <v>1916754.28</v>
      </c>
      <c r="F17" s="9">
        <f t="shared" si="1"/>
        <v>1.7632282949220937E-2</v>
      </c>
      <c r="G17" s="9">
        <f t="shared" si="0"/>
        <v>1.8017285216548249E-2</v>
      </c>
      <c r="H17" s="9">
        <f t="shared" si="0"/>
        <v>1.7354225810579132E-2</v>
      </c>
    </row>
    <row r="18" spans="1:8" x14ac:dyDescent="0.25">
      <c r="A18" s="16" t="s">
        <v>63</v>
      </c>
      <c r="B18" s="6" t="s">
        <v>65</v>
      </c>
      <c r="C18">
        <v>1506845.4560000002</v>
      </c>
      <c r="D18">
        <v>1576617.8429999999</v>
      </c>
      <c r="E18">
        <v>1634890.7020000003</v>
      </c>
      <c r="F18" s="9">
        <f t="shared" si="1"/>
        <v>1.4297348607527613E-2</v>
      </c>
      <c r="G18" s="9">
        <f t="shared" si="0"/>
        <v>1.479528408545824E-2</v>
      </c>
      <c r="H18" s="9">
        <f t="shared" si="0"/>
        <v>1.4802242892669707E-2</v>
      </c>
    </row>
    <row r="19" spans="1:8" x14ac:dyDescent="0.25">
      <c r="A19" s="16" t="s">
        <v>60</v>
      </c>
      <c r="B19" s="6" t="s">
        <v>62</v>
      </c>
      <c r="C19">
        <v>1333858.4140000003</v>
      </c>
      <c r="D19">
        <v>1345445.6370000001</v>
      </c>
      <c r="E19">
        <v>1389538.1270000001</v>
      </c>
      <c r="F19" s="9">
        <f t="shared" si="1"/>
        <v>1.2656001756587499E-2</v>
      </c>
      <c r="G19" s="9">
        <f t="shared" si="1"/>
        <v>1.2625919787307219E-2</v>
      </c>
      <c r="H19" s="9">
        <f t="shared" si="1"/>
        <v>1.2580829311291369E-2</v>
      </c>
    </row>
    <row r="20" spans="1:8" x14ac:dyDescent="0.25">
      <c r="A20" s="16" t="s">
        <v>51</v>
      </c>
      <c r="B20" s="6" t="s">
        <v>53</v>
      </c>
      <c r="C20">
        <v>1271999.8340000003</v>
      </c>
      <c r="D20">
        <v>1342124.1140000003</v>
      </c>
      <c r="E20">
        <v>1350176.9520000003</v>
      </c>
      <c r="F20" s="9">
        <f t="shared" si="1"/>
        <v>1.2069071173159017E-2</v>
      </c>
      <c r="G20" s="9">
        <f t="shared" si="1"/>
        <v>1.2594749978720078E-2</v>
      </c>
      <c r="H20" s="9">
        <f t="shared" si="1"/>
        <v>1.2224454617754898E-2</v>
      </c>
    </row>
    <row r="21" spans="1:8" x14ac:dyDescent="0.25">
      <c r="A21" s="16" t="s">
        <v>90</v>
      </c>
      <c r="B21" s="6" t="s">
        <v>92</v>
      </c>
      <c r="C21">
        <v>1313950.6110000003</v>
      </c>
      <c r="D21">
        <v>1365666.2779999997</v>
      </c>
      <c r="E21">
        <v>1323755.1660000002</v>
      </c>
      <c r="F21" s="9">
        <f t="shared" si="1"/>
        <v>1.2467111251348464E-2</v>
      </c>
      <c r="G21" s="9">
        <f t="shared" si="1"/>
        <v>1.2815674158864879E-2</v>
      </c>
      <c r="H21" s="9">
        <f t="shared" si="1"/>
        <v>1.1985232696955119E-2</v>
      </c>
    </row>
    <row r="22" spans="1:8" x14ac:dyDescent="0.25">
      <c r="A22" s="16" t="s">
        <v>66</v>
      </c>
      <c r="B22" s="6" t="s">
        <v>68</v>
      </c>
      <c r="C22">
        <v>1191097.9350000001</v>
      </c>
      <c r="D22">
        <v>1195408.0440000005</v>
      </c>
      <c r="E22">
        <v>1237140.9350000001</v>
      </c>
      <c r="F22" s="9">
        <f t="shared" si="1"/>
        <v>1.1301452537546268E-2</v>
      </c>
      <c r="G22" s="9">
        <f t="shared" si="1"/>
        <v>1.1217938251522104E-2</v>
      </c>
      <c r="H22" s="9">
        <f t="shared" si="1"/>
        <v>1.1201030496982118E-2</v>
      </c>
    </row>
    <row r="23" spans="1:8" x14ac:dyDescent="0.25">
      <c r="A23" s="16" t="s">
        <v>69</v>
      </c>
      <c r="B23" s="6" t="s">
        <v>70</v>
      </c>
      <c r="C23">
        <v>1046417.4669999997</v>
      </c>
      <c r="D23">
        <v>1079392.4989999998</v>
      </c>
      <c r="E23">
        <v>1133452.1120000002</v>
      </c>
      <c r="F23" s="9">
        <f t="shared" si="1"/>
        <v>9.928685954576761E-3</v>
      </c>
      <c r="G23" s="9">
        <f t="shared" si="1"/>
        <v>1.0129226136392075E-2</v>
      </c>
      <c r="H23" s="9">
        <f t="shared" si="1"/>
        <v>1.0262235541806554E-2</v>
      </c>
    </row>
    <row r="24" spans="1:8" x14ac:dyDescent="0.25">
      <c r="A24" s="16" t="s">
        <v>98</v>
      </c>
      <c r="B24" s="6" t="s">
        <v>100</v>
      </c>
      <c r="C24">
        <v>956130.95399999979</v>
      </c>
      <c r="D24">
        <v>1008386.5959999998</v>
      </c>
      <c r="E24">
        <v>1030774.775</v>
      </c>
      <c r="F24" s="9">
        <f t="shared" si="1"/>
        <v>9.0720236168571906E-3</v>
      </c>
      <c r="G24" s="9">
        <f t="shared" si="1"/>
        <v>9.4628931303983761E-3</v>
      </c>
      <c r="H24" s="9">
        <f t="shared" si="1"/>
        <v>9.332598545286095E-3</v>
      </c>
    </row>
    <row r="25" spans="1:8" x14ac:dyDescent="0.25">
      <c r="A25" s="16" t="s">
        <v>76</v>
      </c>
      <c r="B25" s="6" t="s">
        <v>78</v>
      </c>
      <c r="C25">
        <v>924915.17200000014</v>
      </c>
      <c r="D25">
        <v>930206.41900000034</v>
      </c>
      <c r="E25">
        <v>942653.96699999995</v>
      </c>
      <c r="F25" s="9">
        <f t="shared" si="1"/>
        <v>8.7758400132013029E-3</v>
      </c>
      <c r="G25" s="9">
        <f t="shared" si="1"/>
        <v>8.7292353618389218E-3</v>
      </c>
      <c r="H25" s="9">
        <f t="shared" si="1"/>
        <v>8.5347558501636459E-3</v>
      </c>
    </row>
    <row r="26" spans="1:8" x14ac:dyDescent="0.25">
      <c r="A26" s="16" t="s">
        <v>95</v>
      </c>
      <c r="B26" s="6" t="s">
        <v>97</v>
      </c>
      <c r="C26">
        <v>925597.00399999996</v>
      </c>
      <c r="D26">
        <v>871728.20100000012</v>
      </c>
      <c r="E26">
        <v>925596.57100000011</v>
      </c>
      <c r="F26" s="9">
        <f t="shared" si="1"/>
        <v>8.7823094157249305E-3</v>
      </c>
      <c r="G26" s="9">
        <f t="shared" si="1"/>
        <v>8.180464553514788E-3</v>
      </c>
      <c r="H26" s="9">
        <f t="shared" si="1"/>
        <v>8.3803187869400456E-3</v>
      </c>
    </row>
    <row r="27" spans="1:8" x14ac:dyDescent="0.25">
      <c r="A27" s="16" t="s">
        <v>2</v>
      </c>
      <c r="B27" s="6" t="s">
        <v>4</v>
      </c>
      <c r="C27">
        <v>851829.46199999982</v>
      </c>
      <c r="D27">
        <v>851683.25300000003</v>
      </c>
      <c r="E27">
        <v>872007.66</v>
      </c>
      <c r="F27" s="9">
        <f t="shared" si="1"/>
        <v>8.0823834480718577E-3</v>
      </c>
      <c r="G27" s="9">
        <f t="shared" si="1"/>
        <v>7.9923589187504869E-3</v>
      </c>
      <c r="H27" s="9">
        <f t="shared" si="1"/>
        <v>7.8951266722590615E-3</v>
      </c>
    </row>
    <row r="28" spans="1:8" x14ac:dyDescent="0.25">
      <c r="A28" s="16" t="s">
        <v>71</v>
      </c>
      <c r="B28" s="6" t="s">
        <v>72</v>
      </c>
      <c r="C28">
        <v>750434.31200000015</v>
      </c>
      <c r="D28">
        <v>775716.58400000003</v>
      </c>
      <c r="E28">
        <v>759995.9439999999</v>
      </c>
      <c r="F28" s="9">
        <f t="shared" si="1"/>
        <v>7.1203194216050668E-3</v>
      </c>
      <c r="G28" s="9">
        <f t="shared" si="1"/>
        <v>7.2794731336052951E-3</v>
      </c>
      <c r="H28" s="9">
        <f t="shared" si="1"/>
        <v>6.8809765367004953E-3</v>
      </c>
    </row>
    <row r="29" spans="1:8" x14ac:dyDescent="0.25">
      <c r="A29" s="16" t="s">
        <v>118</v>
      </c>
      <c r="B29" s="6" t="s">
        <v>119</v>
      </c>
      <c r="C29">
        <v>631302.97500000009</v>
      </c>
      <c r="D29">
        <v>624664.66900000011</v>
      </c>
      <c r="E29">
        <v>634503.44100000022</v>
      </c>
      <c r="F29" s="9">
        <f t="shared" si="1"/>
        <v>5.9899697574190306E-3</v>
      </c>
      <c r="G29" s="9">
        <f t="shared" si="1"/>
        <v>5.8619730057207914E-3</v>
      </c>
      <c r="H29" s="9">
        <f t="shared" si="1"/>
        <v>5.7447718299621989E-3</v>
      </c>
    </row>
    <row r="30" spans="1:8" x14ac:dyDescent="0.25">
      <c r="A30" s="16" t="s">
        <v>167</v>
      </c>
      <c r="B30" s="6" t="s">
        <v>168</v>
      </c>
      <c r="C30">
        <v>589298.94400000013</v>
      </c>
      <c r="D30">
        <v>586142.02399999974</v>
      </c>
      <c r="E30">
        <v>611419.78000000014</v>
      </c>
      <c r="F30" s="9">
        <f t="shared" si="1"/>
        <v>5.5914243911791665E-3</v>
      </c>
      <c r="G30" s="9">
        <f t="shared" si="1"/>
        <v>5.5004691200272546E-3</v>
      </c>
      <c r="H30" s="9">
        <f t="shared" si="1"/>
        <v>5.5357731754612895E-3</v>
      </c>
    </row>
    <row r="31" spans="1:8" x14ac:dyDescent="0.25">
      <c r="A31" s="16" t="s">
        <v>124</v>
      </c>
      <c r="B31" s="6" t="s">
        <v>126</v>
      </c>
      <c r="C31">
        <v>607629.40999999992</v>
      </c>
      <c r="D31">
        <v>591680.36400000006</v>
      </c>
      <c r="E31">
        <v>603347.696</v>
      </c>
      <c r="F31" s="9">
        <f t="shared" si="1"/>
        <v>5.765348705379327E-3</v>
      </c>
      <c r="G31" s="9">
        <f t="shared" si="1"/>
        <v>5.5524419643190222E-3</v>
      </c>
      <c r="H31" s="9">
        <f t="shared" si="1"/>
        <v>5.4626888109396326E-3</v>
      </c>
    </row>
    <row r="32" spans="1:8" x14ac:dyDescent="0.25">
      <c r="A32" s="16" t="s">
        <v>14</v>
      </c>
      <c r="B32" s="6" t="s">
        <v>15</v>
      </c>
      <c r="C32">
        <v>553628.76500000001</v>
      </c>
      <c r="D32">
        <v>544041.86500000011</v>
      </c>
      <c r="E32">
        <v>546125.929</v>
      </c>
      <c r="F32" s="9">
        <f t="shared" si="1"/>
        <v>5.2529762895339553E-3</v>
      </c>
      <c r="G32" s="9">
        <f t="shared" si="1"/>
        <v>5.1053931571276284E-3</v>
      </c>
      <c r="H32" s="9">
        <f t="shared" si="1"/>
        <v>4.9446049458558173E-3</v>
      </c>
    </row>
    <row r="33" spans="1:8" x14ac:dyDescent="0.25">
      <c r="A33" s="16" t="s">
        <v>139</v>
      </c>
      <c r="B33" s="6" t="s">
        <v>140</v>
      </c>
      <c r="C33">
        <v>334090.6920000001</v>
      </c>
      <c r="D33">
        <v>342008.86399999994</v>
      </c>
      <c r="E33">
        <v>379912.2249999998</v>
      </c>
      <c r="F33" s="9">
        <f t="shared" si="1"/>
        <v>3.1699409325850183E-3</v>
      </c>
      <c r="G33" s="9">
        <f t="shared" si="1"/>
        <v>3.2094767448504961E-3</v>
      </c>
      <c r="H33" s="9">
        <f t="shared" si="1"/>
        <v>3.4397119180292336E-3</v>
      </c>
    </row>
    <row r="34" spans="1:8" x14ac:dyDescent="0.25">
      <c r="A34" s="16" t="s">
        <v>18</v>
      </c>
      <c r="B34" s="6" t="s">
        <v>20</v>
      </c>
      <c r="C34">
        <v>328478.52299999993</v>
      </c>
      <c r="D34">
        <v>332650.49599999998</v>
      </c>
      <c r="E34">
        <v>351457.94099999993</v>
      </c>
      <c r="F34" s="9">
        <f t="shared" si="1"/>
        <v>3.1166911873521121E-3</v>
      </c>
      <c r="G34" s="9">
        <f t="shared" si="1"/>
        <v>3.1216560254853018E-3</v>
      </c>
      <c r="H34" s="9">
        <f t="shared" si="1"/>
        <v>3.1820878318504116E-3</v>
      </c>
    </row>
    <row r="35" spans="1:8" x14ac:dyDescent="0.25">
      <c r="A35" s="16" t="s">
        <v>24</v>
      </c>
      <c r="B35" s="6" t="s">
        <v>26</v>
      </c>
      <c r="C35">
        <v>349183.29399999994</v>
      </c>
      <c r="D35">
        <v>343245.40199999994</v>
      </c>
      <c r="E35">
        <v>337604.44800000009</v>
      </c>
      <c r="F35" s="9">
        <f t="shared" si="1"/>
        <v>3.3131435359637857E-3</v>
      </c>
      <c r="G35" s="9">
        <f t="shared" si="1"/>
        <v>3.2210806544939723E-3</v>
      </c>
      <c r="H35" s="9">
        <f t="shared" si="1"/>
        <v>3.0566587936602507E-3</v>
      </c>
    </row>
    <row r="36" spans="1:8" x14ac:dyDescent="0.25">
      <c r="A36" s="16" t="s">
        <v>120</v>
      </c>
      <c r="B36" s="6" t="s">
        <v>121</v>
      </c>
      <c r="C36">
        <v>321574.72999999992</v>
      </c>
      <c r="D36">
        <v>296819.55100000004</v>
      </c>
      <c r="E36">
        <v>327878.64199999993</v>
      </c>
      <c r="F36" s="9">
        <f t="shared" si="1"/>
        <v>3.0511861716637557E-3</v>
      </c>
      <c r="G36" s="9">
        <f t="shared" si="1"/>
        <v>2.7854115686062049E-3</v>
      </c>
      <c r="H36" s="9">
        <f t="shared" si="1"/>
        <v>2.9686016883364069E-3</v>
      </c>
    </row>
    <row r="37" spans="1:8" x14ac:dyDescent="0.25">
      <c r="A37" s="16" t="s">
        <v>93</v>
      </c>
      <c r="B37" s="6" t="s">
        <v>94</v>
      </c>
      <c r="C37">
        <v>290993.29699999996</v>
      </c>
      <c r="D37">
        <v>290919.41599999997</v>
      </c>
      <c r="E37">
        <v>309335.17400000006</v>
      </c>
      <c r="F37" s="9">
        <f t="shared" si="1"/>
        <v>2.7610214392568854E-3</v>
      </c>
      <c r="G37" s="9">
        <f t="shared" si="1"/>
        <v>2.7300435706762486E-3</v>
      </c>
      <c r="H37" s="9">
        <f t="shared" si="1"/>
        <v>2.800709781511894E-3</v>
      </c>
    </row>
    <row r="38" spans="1:8" x14ac:dyDescent="0.25">
      <c r="A38" s="16" t="s">
        <v>122</v>
      </c>
      <c r="B38" s="6" t="s">
        <v>123</v>
      </c>
      <c r="C38">
        <v>268850.54299999995</v>
      </c>
      <c r="D38">
        <v>271509.64799999999</v>
      </c>
      <c r="E38">
        <v>289141.83700000012</v>
      </c>
      <c r="F38" s="9">
        <f t="shared" si="1"/>
        <v>2.5509251272508009E-3</v>
      </c>
      <c r="G38" s="9">
        <f t="shared" si="1"/>
        <v>2.5478985867996222E-3</v>
      </c>
      <c r="H38" s="9">
        <f t="shared" si="1"/>
        <v>2.6178800188116267E-3</v>
      </c>
    </row>
    <row r="39" spans="1:8" x14ac:dyDescent="0.25">
      <c r="A39" s="16" t="s">
        <v>163</v>
      </c>
      <c r="B39" s="6" t="s">
        <v>164</v>
      </c>
      <c r="C39">
        <v>259006.43200000006</v>
      </c>
      <c r="D39">
        <v>241871.46799999994</v>
      </c>
      <c r="E39">
        <v>253215.18799999991</v>
      </c>
      <c r="F39" s="9">
        <f t="shared" si="1"/>
        <v>2.4575215959611292E-3</v>
      </c>
      <c r="G39" s="9">
        <f t="shared" si="1"/>
        <v>2.2697682238693407E-3</v>
      </c>
      <c r="H39" s="9">
        <f t="shared" si="1"/>
        <v>2.2926014028361768E-3</v>
      </c>
    </row>
    <row r="40" spans="1:8" x14ac:dyDescent="0.25">
      <c r="A40" s="16" t="s">
        <v>27</v>
      </c>
      <c r="B40" s="6" t="s">
        <v>28</v>
      </c>
      <c r="C40">
        <v>232085.391</v>
      </c>
      <c r="D40">
        <v>231889.57399999994</v>
      </c>
      <c r="E40">
        <v>252826.69099999996</v>
      </c>
      <c r="F40" s="9">
        <f t="shared" si="1"/>
        <v>2.2020876318993598E-3</v>
      </c>
      <c r="G40" s="9">
        <f t="shared" si="1"/>
        <v>2.1760962169866107E-3</v>
      </c>
      <c r="H40" s="9">
        <f t="shared" si="1"/>
        <v>2.2890839646673511E-3</v>
      </c>
    </row>
    <row r="41" spans="1:8" x14ac:dyDescent="0.25">
      <c r="A41" s="16" t="s">
        <v>141</v>
      </c>
      <c r="B41" s="6" t="s">
        <v>142</v>
      </c>
      <c r="C41">
        <v>234115.67300000001</v>
      </c>
      <c r="D41">
        <v>235890.37</v>
      </c>
      <c r="E41">
        <v>251627.79100000008</v>
      </c>
      <c r="F41" s="9">
        <f t="shared" si="1"/>
        <v>2.2213514850105104E-3</v>
      </c>
      <c r="G41" s="9">
        <f t="shared" si="1"/>
        <v>2.2136404536263108E-3</v>
      </c>
      <c r="H41" s="9">
        <f t="shared" si="1"/>
        <v>2.2782291662503621E-3</v>
      </c>
    </row>
    <row r="42" spans="1:8" x14ac:dyDescent="0.25">
      <c r="A42" s="16" t="s">
        <v>37</v>
      </c>
      <c r="B42" s="6" t="s">
        <v>38</v>
      </c>
      <c r="C42">
        <v>216153.147</v>
      </c>
      <c r="D42">
        <v>211402.77900000007</v>
      </c>
      <c r="E42">
        <v>228498.89</v>
      </c>
      <c r="F42" s="9">
        <f t="shared" si="1"/>
        <v>2.0509182829384735E-3</v>
      </c>
      <c r="G42" s="9">
        <f t="shared" si="1"/>
        <v>1.9838442052696891E-3</v>
      </c>
      <c r="H42" s="9">
        <f t="shared" si="1"/>
        <v>2.0688209103812108E-3</v>
      </c>
    </row>
    <row r="43" spans="1:8" x14ac:dyDescent="0.25">
      <c r="A43" s="16" t="s">
        <v>33</v>
      </c>
      <c r="B43" s="6" t="s">
        <v>34</v>
      </c>
      <c r="C43">
        <v>209944.35199999996</v>
      </c>
      <c r="D43">
        <v>210054.30000000005</v>
      </c>
      <c r="E43">
        <v>223011.12300000005</v>
      </c>
      <c r="F43" s="9">
        <f t="shared" si="1"/>
        <v>1.9920075922673025E-3</v>
      </c>
      <c r="G43" s="9">
        <f t="shared" si="1"/>
        <v>1.9711898198224763E-3</v>
      </c>
      <c r="H43" s="9">
        <f t="shared" si="1"/>
        <v>2.0191348610489805E-3</v>
      </c>
    </row>
    <row r="44" spans="1:8" x14ac:dyDescent="0.25">
      <c r="A44" s="16" t="s">
        <v>165</v>
      </c>
      <c r="B44" s="6" t="s">
        <v>166</v>
      </c>
      <c r="C44">
        <v>152472.09100000001</v>
      </c>
      <c r="D44">
        <v>158240.55300000001</v>
      </c>
      <c r="E44">
        <v>163193.31899999999</v>
      </c>
      <c r="F44" s="9">
        <f t="shared" si="1"/>
        <v>1.446695564741228E-3</v>
      </c>
      <c r="G44" s="9">
        <f t="shared" si="1"/>
        <v>1.4849596849799266E-3</v>
      </c>
      <c r="H44" s="9">
        <f t="shared" si="1"/>
        <v>1.4775465683081056E-3</v>
      </c>
    </row>
    <row r="45" spans="1:8" x14ac:dyDescent="0.25">
      <c r="A45" s="16" t="s">
        <v>116</v>
      </c>
      <c r="B45" s="6" t="s">
        <v>117</v>
      </c>
      <c r="C45">
        <v>138721.26500000004</v>
      </c>
      <c r="D45">
        <v>145002.14500000005</v>
      </c>
      <c r="E45">
        <v>151070.02300000002</v>
      </c>
      <c r="F45" s="9">
        <f t="shared" si="1"/>
        <v>1.3162240872711098E-3</v>
      </c>
      <c r="G45" s="9">
        <f t="shared" si="1"/>
        <v>1.3607279264286551E-3</v>
      </c>
      <c r="H45" s="9">
        <f t="shared" si="1"/>
        <v>1.3677826728793758E-3</v>
      </c>
    </row>
    <row r="46" spans="1:8" x14ac:dyDescent="0.25">
      <c r="A46" s="16" t="s">
        <v>47</v>
      </c>
      <c r="B46" s="6" t="s">
        <v>48</v>
      </c>
      <c r="C46">
        <v>132209.63499999998</v>
      </c>
      <c r="D46">
        <v>136513.21</v>
      </c>
      <c r="E46">
        <v>150838.06100000002</v>
      </c>
      <c r="F46" s="9">
        <f t="shared" si="1"/>
        <v>1.2544400179476556E-3</v>
      </c>
      <c r="G46" s="9">
        <f t="shared" si="1"/>
        <v>1.2810661330107873E-3</v>
      </c>
      <c r="H46" s="9">
        <f t="shared" si="1"/>
        <v>1.3656824970929033E-3</v>
      </c>
    </row>
    <row r="47" spans="1:8" x14ac:dyDescent="0.25">
      <c r="A47" s="16" t="s">
        <v>35</v>
      </c>
      <c r="B47" s="6" t="s">
        <v>36</v>
      </c>
      <c r="C47">
        <v>129624.41800000003</v>
      </c>
      <c r="D47">
        <v>135294.908</v>
      </c>
      <c r="E47">
        <v>142389.29199999999</v>
      </c>
      <c r="F47" s="9">
        <f t="shared" si="1"/>
        <v>1.2299107946434802E-3</v>
      </c>
      <c r="G47" s="9">
        <f t="shared" si="1"/>
        <v>1.2696333534872577E-3</v>
      </c>
      <c r="H47" s="9">
        <f t="shared" si="1"/>
        <v>1.2891876398348193E-3</v>
      </c>
    </row>
    <row r="48" spans="1:8" x14ac:dyDescent="0.25">
      <c r="A48" s="16" t="s">
        <v>41</v>
      </c>
      <c r="B48" s="6" t="s">
        <v>42</v>
      </c>
      <c r="C48">
        <v>135751.61699999997</v>
      </c>
      <c r="D48">
        <v>135363.48199999999</v>
      </c>
      <c r="E48">
        <v>140536.89000000001</v>
      </c>
      <c r="F48" s="9">
        <f t="shared" si="1"/>
        <v>1.2880472808649934E-3</v>
      </c>
      <c r="G48" s="9">
        <f t="shared" si="1"/>
        <v>1.2702768650492894E-3</v>
      </c>
      <c r="H48" s="9">
        <f t="shared" si="1"/>
        <v>1.2724160573031409E-3</v>
      </c>
    </row>
    <row r="49" spans="1:8" x14ac:dyDescent="0.25">
      <c r="A49" s="16" t="s">
        <v>133</v>
      </c>
      <c r="B49" s="6" t="s">
        <v>134</v>
      </c>
      <c r="C49">
        <v>124715.02399999999</v>
      </c>
      <c r="D49">
        <v>126311.34599999999</v>
      </c>
      <c r="E49">
        <v>135064.97599999997</v>
      </c>
      <c r="F49" s="9">
        <f t="shared" si="1"/>
        <v>1.1833291646626385E-3</v>
      </c>
      <c r="G49" s="9">
        <f t="shared" si="1"/>
        <v>1.1853298854785379E-3</v>
      </c>
      <c r="H49" s="9">
        <f t="shared" si="1"/>
        <v>1.2228735404751258E-3</v>
      </c>
    </row>
    <row r="50" spans="1:8" x14ac:dyDescent="0.25">
      <c r="A50" s="16" t="s">
        <v>9</v>
      </c>
      <c r="B50" s="6" t="s">
        <v>11</v>
      </c>
      <c r="C50">
        <v>107485.516</v>
      </c>
      <c r="D50">
        <v>111622.88299999999</v>
      </c>
      <c r="E50">
        <v>117779.481</v>
      </c>
      <c r="F50" s="9">
        <f t="shared" si="1"/>
        <v>1.019851031433171E-3</v>
      </c>
      <c r="G50" s="9">
        <f t="shared" si="1"/>
        <v>1.0474905328233476E-3</v>
      </c>
      <c r="H50" s="9">
        <f t="shared" si="1"/>
        <v>1.066371276931133E-3</v>
      </c>
    </row>
    <row r="51" spans="1:8" x14ac:dyDescent="0.25">
      <c r="A51" s="16" t="s">
        <v>153</v>
      </c>
      <c r="B51" s="6" t="s">
        <v>154</v>
      </c>
      <c r="C51">
        <v>111295.12000000001</v>
      </c>
      <c r="D51">
        <v>111063.35699999997</v>
      </c>
      <c r="E51">
        <v>115134.084</v>
      </c>
      <c r="F51" s="9">
        <f t="shared" si="1"/>
        <v>1.0559975627365322E-3</v>
      </c>
      <c r="G51" s="9">
        <f t="shared" si="1"/>
        <v>1.0422398335749818E-3</v>
      </c>
      <c r="H51" s="9">
        <f t="shared" si="1"/>
        <v>1.0424199455707937E-3</v>
      </c>
    </row>
    <row r="52" spans="1:8" x14ac:dyDescent="0.25">
      <c r="A52" s="16" t="s">
        <v>49</v>
      </c>
      <c r="B52" s="6" t="s">
        <v>50</v>
      </c>
      <c r="C52">
        <v>104934.97700000004</v>
      </c>
      <c r="D52">
        <v>109320.614</v>
      </c>
      <c r="E52">
        <v>107450.64800000002</v>
      </c>
      <c r="F52" s="9">
        <f t="shared" si="1"/>
        <v>9.9565084217361995E-4</v>
      </c>
      <c r="G52" s="9">
        <f t="shared" si="1"/>
        <v>1.0258855991690837E-3</v>
      </c>
      <c r="H52" s="9">
        <f t="shared" si="1"/>
        <v>9.7285438636665166E-4</v>
      </c>
    </row>
    <row r="53" spans="1:8" x14ac:dyDescent="0.25">
      <c r="A53" s="16" t="s">
        <v>45</v>
      </c>
      <c r="B53" s="6" t="s">
        <v>46</v>
      </c>
      <c r="C53">
        <v>89378.2</v>
      </c>
      <c r="D53">
        <v>95735.27900000001</v>
      </c>
      <c r="E53">
        <v>101470.60999999999</v>
      </c>
      <c r="F53" s="9">
        <f t="shared" si="1"/>
        <v>8.4804402350955113E-4</v>
      </c>
      <c r="G53" s="9">
        <f t="shared" si="1"/>
        <v>8.9839821114190237E-4</v>
      </c>
      <c r="H53" s="9">
        <f t="shared" si="1"/>
        <v>9.1871133272085803E-4</v>
      </c>
    </row>
    <row r="54" spans="1:8" x14ac:dyDescent="0.25">
      <c r="A54" s="16" t="s">
        <v>31</v>
      </c>
      <c r="B54" s="6" t="s">
        <v>32</v>
      </c>
      <c r="C54">
        <v>89515.534999999989</v>
      </c>
      <c r="D54">
        <v>92856.75499999999</v>
      </c>
      <c r="E54">
        <v>98374.22099999999</v>
      </c>
      <c r="F54" s="9">
        <f t="shared" si="1"/>
        <v>8.4934709434750352E-4</v>
      </c>
      <c r="G54" s="9">
        <f t="shared" si="1"/>
        <v>8.7138559009622646E-4</v>
      </c>
      <c r="H54" s="9">
        <f t="shared" si="1"/>
        <v>8.9067673566056444E-4</v>
      </c>
    </row>
    <row r="55" spans="1:8" x14ac:dyDescent="0.25">
      <c r="A55" s="16" t="s">
        <v>43</v>
      </c>
      <c r="B55" s="6" t="s">
        <v>44</v>
      </c>
      <c r="C55">
        <v>75436.955000000002</v>
      </c>
      <c r="D55">
        <v>78632.140999999989</v>
      </c>
      <c r="E55">
        <v>85047.327999999994</v>
      </c>
      <c r="F55" s="9">
        <f t="shared" si="1"/>
        <v>7.1576580015606656E-4</v>
      </c>
      <c r="G55" s="9">
        <f t="shared" si="1"/>
        <v>7.3789908537956863E-4</v>
      </c>
      <c r="H55" s="9">
        <f t="shared" si="1"/>
        <v>7.7001551534210697E-4</v>
      </c>
    </row>
    <row r="56" spans="1:8" x14ac:dyDescent="0.25">
      <c r="A56" s="16" t="s">
        <v>6</v>
      </c>
      <c r="B56" s="6" t="s">
        <v>8</v>
      </c>
      <c r="C56">
        <v>80575.407000000007</v>
      </c>
      <c r="D56">
        <v>77012.893000000011</v>
      </c>
      <c r="E56">
        <v>80694.50499999999</v>
      </c>
      <c r="F56" s="9">
        <f t="shared" si="1"/>
        <v>7.6452079308153055E-4</v>
      </c>
      <c r="G56" s="9">
        <f t="shared" si="1"/>
        <v>7.2270375172837529E-4</v>
      </c>
      <c r="H56" s="9">
        <f t="shared" si="1"/>
        <v>7.3060520905314302E-4</v>
      </c>
    </row>
    <row r="57" spans="1:8" x14ac:dyDescent="0.25">
      <c r="A57" s="16" t="s">
        <v>157</v>
      </c>
      <c r="B57" s="6" t="s">
        <v>158</v>
      </c>
      <c r="C57">
        <v>73126.588999999993</v>
      </c>
      <c r="D57">
        <v>72743.022999999972</v>
      </c>
      <c r="E57">
        <v>74415.700000000012</v>
      </c>
      <c r="F57" s="9">
        <f t="shared" si="1"/>
        <v>6.938444359037134E-4</v>
      </c>
      <c r="G57" s="9">
        <f t="shared" si="1"/>
        <v>6.8263447308963528E-4</v>
      </c>
      <c r="H57" s="9">
        <f t="shared" si="1"/>
        <v>6.7375712950139526E-4</v>
      </c>
    </row>
    <row r="58" spans="1:8" x14ac:dyDescent="0.25">
      <c r="A58" s="16" t="s">
        <v>169</v>
      </c>
      <c r="B58" s="6" t="s">
        <v>170</v>
      </c>
      <c r="C58">
        <v>72050.512000000017</v>
      </c>
      <c r="D58">
        <v>71757.445999999996</v>
      </c>
      <c r="E58">
        <v>72835.025000000009</v>
      </c>
      <c r="F58" s="9">
        <f t="shared" si="1"/>
        <v>6.8363433244799298E-4</v>
      </c>
      <c r="G58" s="9">
        <f t="shared" si="1"/>
        <v>6.7338562958083243E-4</v>
      </c>
      <c r="H58" s="9">
        <f t="shared" si="1"/>
        <v>6.5944575366706705E-4</v>
      </c>
    </row>
    <row r="59" spans="1:8" x14ac:dyDescent="0.25">
      <c r="A59" s="16" t="s">
        <v>127</v>
      </c>
      <c r="B59" s="6" t="s">
        <v>128</v>
      </c>
      <c r="C59">
        <v>60147.917000000009</v>
      </c>
      <c r="D59">
        <v>61013.678000000014</v>
      </c>
      <c r="E59">
        <v>66834.978000000017</v>
      </c>
      <c r="F59" s="9">
        <f t="shared" si="1"/>
        <v>5.7069936000499601E-4</v>
      </c>
      <c r="G59" s="9">
        <f t="shared" si="1"/>
        <v>5.7256405102645651E-4</v>
      </c>
      <c r="H59" s="9">
        <f t="shared" si="1"/>
        <v>6.0512153923928563E-4</v>
      </c>
    </row>
    <row r="60" spans="1:8" x14ac:dyDescent="0.25">
      <c r="A60" s="16" t="s">
        <v>147</v>
      </c>
      <c r="B60" s="6" t="s">
        <v>148</v>
      </c>
      <c r="C60">
        <v>62317.326000000008</v>
      </c>
      <c r="D60">
        <v>63022.097000000031</v>
      </c>
      <c r="E60">
        <v>63284.061999999998</v>
      </c>
      <c r="F60" s="9">
        <f t="shared" si="1"/>
        <v>5.9128328692451145E-4</v>
      </c>
      <c r="G60" s="9">
        <f t="shared" si="1"/>
        <v>5.9141143994797857E-4</v>
      </c>
      <c r="H60" s="9">
        <f t="shared" si="1"/>
        <v>5.7297167071341561E-4</v>
      </c>
    </row>
    <row r="61" spans="1:8" x14ac:dyDescent="0.25">
      <c r="A61" s="16" t="s">
        <v>29</v>
      </c>
      <c r="B61" s="6" t="s">
        <v>30</v>
      </c>
      <c r="C61">
        <v>54302.756999999983</v>
      </c>
      <c r="D61">
        <v>57459.33</v>
      </c>
      <c r="E61">
        <v>62088.55999999999</v>
      </c>
      <c r="F61" s="9">
        <f t="shared" si="1"/>
        <v>5.1523893448224994E-4</v>
      </c>
      <c r="G61" s="9">
        <f t="shared" si="1"/>
        <v>5.3920936800541663E-4</v>
      </c>
      <c r="H61" s="9">
        <f t="shared" si="1"/>
        <v>5.621476376688674E-4</v>
      </c>
    </row>
    <row r="62" spans="1:8" x14ac:dyDescent="0.25">
      <c r="A62" s="16" t="s">
        <v>12</v>
      </c>
      <c r="B62" s="6" t="s">
        <v>13</v>
      </c>
      <c r="C62">
        <v>53668.278999999995</v>
      </c>
      <c r="D62">
        <v>54276.417999999991</v>
      </c>
      <c r="E62">
        <v>57147.291000000005</v>
      </c>
      <c r="F62" s="9">
        <f t="shared" si="1"/>
        <v>5.0921883924707752E-4</v>
      </c>
      <c r="G62" s="9">
        <f t="shared" si="1"/>
        <v>5.0934031161480335E-4</v>
      </c>
      <c r="H62" s="9">
        <f t="shared" si="1"/>
        <v>5.1740956200023544E-4</v>
      </c>
    </row>
    <row r="63" spans="1:8" x14ac:dyDescent="0.25">
      <c r="A63" s="16" t="s">
        <v>39</v>
      </c>
      <c r="B63" s="6" t="s">
        <v>40</v>
      </c>
      <c r="C63">
        <v>46321.175000000003</v>
      </c>
      <c r="D63">
        <v>46376.782000000007</v>
      </c>
      <c r="E63">
        <v>49300.945000000014</v>
      </c>
      <c r="F63" s="9">
        <f t="shared" si="1"/>
        <v>4.3950757142893944E-4</v>
      </c>
      <c r="G63" s="9">
        <f t="shared" si="1"/>
        <v>4.3520861298495801E-4</v>
      </c>
      <c r="H63" s="9">
        <f t="shared" si="1"/>
        <v>4.4636902138804271E-4</v>
      </c>
    </row>
    <row r="64" spans="1:8" x14ac:dyDescent="0.25">
      <c r="A64" s="16" t="s">
        <v>173</v>
      </c>
      <c r="B64" s="6" t="s">
        <v>174</v>
      </c>
      <c r="C64">
        <v>51163.593000000015</v>
      </c>
      <c r="D64">
        <v>49297.711000000003</v>
      </c>
      <c r="E64">
        <v>48963.063999999998</v>
      </c>
      <c r="F64" s="9">
        <f t="shared" si="1"/>
        <v>4.8545371539061112E-4</v>
      </c>
      <c r="G64" s="9">
        <f t="shared" si="1"/>
        <v>4.6261917067991708E-4</v>
      </c>
      <c r="H64" s="9">
        <f t="shared" si="1"/>
        <v>4.4330985870230476E-4</v>
      </c>
    </row>
    <row r="65" spans="1:8" x14ac:dyDescent="0.25">
      <c r="A65" s="16" t="s">
        <v>137</v>
      </c>
      <c r="B65" s="6" t="s">
        <v>138</v>
      </c>
      <c r="C65">
        <v>40691.635000000002</v>
      </c>
      <c r="D65">
        <v>41428.163000000008</v>
      </c>
      <c r="E65">
        <v>44131.557000000015</v>
      </c>
      <c r="F65" s="9">
        <f t="shared" si="1"/>
        <v>3.8609300554925111E-4</v>
      </c>
      <c r="G65" s="9">
        <f t="shared" si="1"/>
        <v>3.8876982361011502E-4</v>
      </c>
      <c r="H65" s="9">
        <f t="shared" si="1"/>
        <v>3.9956556431972306E-4</v>
      </c>
    </row>
    <row r="66" spans="1:8" x14ac:dyDescent="0.25">
      <c r="A66" s="16" t="s">
        <v>159</v>
      </c>
      <c r="B66" s="6" t="s">
        <v>160</v>
      </c>
      <c r="C66">
        <v>40485.199000000015</v>
      </c>
      <c r="D66">
        <v>39781.801999999989</v>
      </c>
      <c r="E66">
        <v>40814.36099999999</v>
      </c>
      <c r="F66" s="9">
        <f t="shared" si="1"/>
        <v>3.8413428612955809E-4</v>
      </c>
      <c r="G66" s="9">
        <f t="shared" si="1"/>
        <v>3.7332005636920261E-4</v>
      </c>
      <c r="H66" s="9">
        <f t="shared" si="1"/>
        <v>3.6953178845047064E-4</v>
      </c>
    </row>
    <row r="67" spans="1:8" x14ac:dyDescent="0.25">
      <c r="A67" s="16" t="s">
        <v>149</v>
      </c>
      <c r="B67" s="6" t="s">
        <v>150</v>
      </c>
      <c r="C67">
        <v>33131.773000000001</v>
      </c>
      <c r="D67">
        <v>33872.117000000006</v>
      </c>
      <c r="E67">
        <v>37491.222000000009</v>
      </c>
      <c r="F67" s="9">
        <f t="shared" si="1"/>
        <v>3.1436303350173883E-4</v>
      </c>
      <c r="G67" s="9">
        <f t="shared" si="1"/>
        <v>3.1786243940845697E-4</v>
      </c>
      <c r="H67" s="9">
        <f t="shared" si="1"/>
        <v>3.3944420486832163E-4</v>
      </c>
    </row>
    <row r="68" spans="1:8" x14ac:dyDescent="0.25">
      <c r="A68" s="16" t="s">
        <v>145</v>
      </c>
      <c r="B68" s="6" t="s">
        <v>146</v>
      </c>
      <c r="C68">
        <v>32308.860999999997</v>
      </c>
      <c r="D68">
        <v>31690.499000000007</v>
      </c>
      <c r="E68">
        <v>34403.115000000013</v>
      </c>
      <c r="F68" s="9">
        <f t="shared" ref="F68:H79" si="2">+C68/C$79</f>
        <v>3.0655502658870749E-4</v>
      </c>
      <c r="G68" s="9">
        <f t="shared" si="2"/>
        <v>2.9738971786768647E-4</v>
      </c>
      <c r="H68" s="9">
        <f t="shared" si="2"/>
        <v>3.114845927446278E-4</v>
      </c>
    </row>
    <row r="69" spans="1:8" x14ac:dyDescent="0.25">
      <c r="A69" s="16" t="s">
        <v>143</v>
      </c>
      <c r="B69" s="6" t="s">
        <v>144</v>
      </c>
      <c r="C69">
        <v>29224.221000000005</v>
      </c>
      <c r="D69">
        <v>29060.055</v>
      </c>
      <c r="E69">
        <v>32694.239000000001</v>
      </c>
      <c r="F69" s="9">
        <f t="shared" si="2"/>
        <v>2.7728714564370644E-4</v>
      </c>
      <c r="G69" s="9">
        <f t="shared" si="2"/>
        <v>2.7270512710037952E-4</v>
      </c>
      <c r="H69" s="9">
        <f t="shared" si="2"/>
        <v>2.9601248956702105E-4</v>
      </c>
    </row>
    <row r="70" spans="1:8" x14ac:dyDescent="0.25">
      <c r="A70" s="16" t="s">
        <v>1043</v>
      </c>
      <c r="B70" s="6" t="s">
        <v>1044</v>
      </c>
      <c r="E70">
        <v>28194.812000000005</v>
      </c>
      <c r="F70" s="9">
        <f t="shared" si="2"/>
        <v>0</v>
      </c>
      <c r="G70" s="9">
        <f t="shared" si="2"/>
        <v>0</v>
      </c>
      <c r="H70" s="9">
        <f t="shared" si="2"/>
        <v>2.552748358202838E-4</v>
      </c>
    </row>
    <row r="71" spans="1:8" x14ac:dyDescent="0.25">
      <c r="A71" s="16" t="s">
        <v>135</v>
      </c>
      <c r="B71" s="6" t="s">
        <v>136</v>
      </c>
      <c r="C71">
        <v>25232.848000000005</v>
      </c>
      <c r="D71">
        <v>26028.440000000002</v>
      </c>
      <c r="E71">
        <v>27098.515000000007</v>
      </c>
      <c r="F71" s="9">
        <f t="shared" si="2"/>
        <v>2.3941594194697291E-4</v>
      </c>
      <c r="G71" s="9">
        <f t="shared" si="2"/>
        <v>2.4425587076227497E-4</v>
      </c>
      <c r="H71" s="9">
        <f t="shared" si="2"/>
        <v>2.4534900135523153E-4</v>
      </c>
    </row>
    <row r="72" spans="1:8" x14ac:dyDescent="0.25">
      <c r="A72" s="16" t="s">
        <v>151</v>
      </c>
      <c r="B72" s="6" t="s">
        <v>152</v>
      </c>
      <c r="C72">
        <v>24524.930000000008</v>
      </c>
      <c r="D72">
        <v>25379.294000000002</v>
      </c>
      <c r="E72">
        <v>27029.588</v>
      </c>
      <c r="F72" s="9">
        <f t="shared" si="2"/>
        <v>2.3269902854935657E-4</v>
      </c>
      <c r="G72" s="9">
        <f t="shared" si="2"/>
        <v>2.3816416025323762E-4</v>
      </c>
      <c r="H72" s="9">
        <f t="shared" si="2"/>
        <v>2.4472493872241147E-4</v>
      </c>
    </row>
    <row r="73" spans="1:8" x14ac:dyDescent="0.25">
      <c r="A73" s="16" t="s">
        <v>16</v>
      </c>
      <c r="B73" s="6" t="s">
        <v>17</v>
      </c>
      <c r="C73">
        <v>21316.235000000001</v>
      </c>
      <c r="D73">
        <v>21815.948000000004</v>
      </c>
      <c r="E73">
        <v>22442.715000000004</v>
      </c>
      <c r="F73" s="9">
        <f t="shared" si="2"/>
        <v>2.0225408092213891E-4</v>
      </c>
      <c r="G73" s="9">
        <f t="shared" si="2"/>
        <v>2.0472503827522937E-4</v>
      </c>
      <c r="H73" s="9">
        <f t="shared" si="2"/>
        <v>2.0319555196844091E-4</v>
      </c>
    </row>
    <row r="74" spans="1:8" x14ac:dyDescent="0.25">
      <c r="A74" s="16" t="s">
        <v>131</v>
      </c>
      <c r="B74" s="6" t="s">
        <v>132</v>
      </c>
      <c r="C74">
        <v>18256.078999999994</v>
      </c>
      <c r="D74">
        <v>18598.225999999995</v>
      </c>
      <c r="E74">
        <v>20028.387999999995</v>
      </c>
      <c r="F74" s="9">
        <f t="shared" si="2"/>
        <v>1.732185106510113E-4</v>
      </c>
      <c r="G74" s="9">
        <f t="shared" si="2"/>
        <v>1.7452931817133797E-4</v>
      </c>
      <c r="H74" s="9">
        <f t="shared" si="2"/>
        <v>1.8133632025795881E-4</v>
      </c>
    </row>
    <row r="75" spans="1:8" x14ac:dyDescent="0.25">
      <c r="A75" s="16" t="s">
        <v>21</v>
      </c>
      <c r="B75" s="6" t="s">
        <v>22</v>
      </c>
      <c r="C75">
        <v>17781.238000000001</v>
      </c>
      <c r="D75">
        <v>17959.987999999998</v>
      </c>
      <c r="E75">
        <v>18518.600999999999</v>
      </c>
      <c r="F75" s="9">
        <f t="shared" si="2"/>
        <v>1.6871309353400411E-4</v>
      </c>
      <c r="G75" s="9">
        <f t="shared" si="2"/>
        <v>1.6853997042542727E-4</v>
      </c>
      <c r="H75" s="9">
        <f t="shared" si="2"/>
        <v>1.6766676188145332E-4</v>
      </c>
    </row>
    <row r="76" spans="1:8" x14ac:dyDescent="0.25">
      <c r="A76" s="16" t="s">
        <v>155</v>
      </c>
      <c r="B76" s="6" t="s">
        <v>156</v>
      </c>
      <c r="C76">
        <v>19419.556</v>
      </c>
      <c r="D76">
        <v>19561.426000000003</v>
      </c>
      <c r="E76">
        <v>17930.663</v>
      </c>
      <c r="F76" s="9">
        <f t="shared" si="2"/>
        <v>1.8425788844493449E-4</v>
      </c>
      <c r="G76" s="9">
        <f t="shared" si="2"/>
        <v>1.8356817162234101E-4</v>
      </c>
      <c r="H76" s="9">
        <f t="shared" si="2"/>
        <v>1.6234359191591124E-4</v>
      </c>
    </row>
    <row r="77" spans="1:8" x14ac:dyDescent="0.25">
      <c r="A77" s="16" t="s">
        <v>161</v>
      </c>
      <c r="B77" s="6" t="s">
        <v>162</v>
      </c>
      <c r="C77">
        <v>28030.170000000002</v>
      </c>
      <c r="D77">
        <v>16506.036000000004</v>
      </c>
      <c r="E77">
        <v>16246.022999999996</v>
      </c>
      <c r="F77" s="9">
        <f t="shared" si="2"/>
        <v>2.6595767364364818E-4</v>
      </c>
      <c r="G77" s="9">
        <f t="shared" si="2"/>
        <v>1.5489580612643164E-4</v>
      </c>
      <c r="H77" s="9">
        <f t="shared" si="2"/>
        <v>1.4709092062956664E-4</v>
      </c>
    </row>
    <row r="78" spans="1:8" x14ac:dyDescent="0.25">
      <c r="A78" s="16" t="s">
        <v>129</v>
      </c>
      <c r="B78" s="6" t="s">
        <v>130</v>
      </c>
      <c r="C78">
        <v>5776.8360000000021</v>
      </c>
      <c r="D78">
        <v>5886.4450000000006</v>
      </c>
      <c r="E78">
        <v>6024.0580000000036</v>
      </c>
      <c r="F78" s="9">
        <f t="shared" si="2"/>
        <v>5.4812149322707583E-5</v>
      </c>
      <c r="G78" s="9">
        <f t="shared" si="2"/>
        <v>5.5239528345503596E-5</v>
      </c>
      <c r="H78" s="9">
        <f t="shared" si="2"/>
        <v>5.4541609176960217E-5</v>
      </c>
    </row>
    <row r="79" spans="1:8" x14ac:dyDescent="0.25">
      <c r="C79" s="10">
        <f>SUM(C3:C78)</f>
        <v>105393349.31000003</v>
      </c>
      <c r="D79" s="10">
        <f t="shared" ref="D79:E79" si="3">SUM(D3:D78)</f>
        <v>106562187.91699997</v>
      </c>
      <c r="E79" s="10">
        <f t="shared" si="3"/>
        <v>110448849.80299997</v>
      </c>
      <c r="F79" s="11">
        <f t="shared" si="2"/>
        <v>1</v>
      </c>
      <c r="G79" s="11">
        <f t="shared" si="2"/>
        <v>1</v>
      </c>
      <c r="H79" s="11">
        <f t="shared" si="2"/>
        <v>1</v>
      </c>
    </row>
    <row r="81" spans="1:3" x14ac:dyDescent="0.25">
      <c r="A81" s="58" t="s">
        <v>3252</v>
      </c>
    </row>
    <row r="82" spans="1:3" x14ac:dyDescent="0.25">
      <c r="A82" s="2" t="s">
        <v>3248</v>
      </c>
      <c r="B82" s="2"/>
      <c r="C82" s="1">
        <v>11</v>
      </c>
    </row>
    <row r="83" spans="1:3" x14ac:dyDescent="0.25">
      <c r="A83" s="2" t="s">
        <v>3249</v>
      </c>
      <c r="B83" s="2"/>
      <c r="C83" s="1">
        <v>10</v>
      </c>
    </row>
    <row r="84" spans="1:3" x14ac:dyDescent="0.25">
      <c r="A84" s="2" t="s">
        <v>3250</v>
      </c>
      <c r="B84" s="2"/>
      <c r="C84" s="1">
        <v>1</v>
      </c>
    </row>
    <row r="85" spans="1:3" x14ac:dyDescent="0.25">
      <c r="A85" s="2" t="s">
        <v>3251</v>
      </c>
      <c r="B85" s="2"/>
      <c r="C85" s="56">
        <f>SUM(H3:H13)</f>
        <v>0.72942177285409593</v>
      </c>
    </row>
    <row r="86" spans="1:3" x14ac:dyDescent="0.25">
      <c r="A86" s="2" t="s">
        <v>3265</v>
      </c>
      <c r="B86" s="2"/>
      <c r="C86" s="57">
        <f>(SUM(E3:E11)+E13)/E79</f>
        <v>0.7042835365034934</v>
      </c>
    </row>
    <row r="87" spans="1:3" x14ac:dyDescent="0.25">
      <c r="A87" s="2" t="s">
        <v>3266</v>
      </c>
      <c r="B87" s="2"/>
      <c r="C87" s="57">
        <f>(SUM(E3:E11)+E13)/SUM(E3:E13)</f>
        <v>0.96553676173904024</v>
      </c>
    </row>
  </sheetData>
  <autoFilter ref="A2:I79" xr:uid="{5BCD7F69-5AC8-4152-AFD8-774847D39A70}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08F392-7AC5-463F-8F49-BF1EB99AD347}">
  <dimension ref="A1:K402"/>
  <sheetViews>
    <sheetView zoomScaleNormal="100" workbookViewId="0">
      <pane xSplit="2" ySplit="1" topLeftCell="C2" activePane="bottomRight" state="frozen"/>
      <selection pane="topRight" activeCell="D1" sqref="D1"/>
      <selection pane="bottomLeft" activeCell="A2" sqref="A2"/>
      <selection pane="bottomRight"/>
    </sheetView>
  </sheetViews>
  <sheetFormatPr baseColWidth="10" defaultRowHeight="15" x14ac:dyDescent="0.25"/>
  <cols>
    <col min="1" max="1" width="18.85546875" style="5" bestFit="1" customWidth="1"/>
    <col min="2" max="2" width="39.140625" customWidth="1"/>
    <col min="3" max="3" width="11.85546875" style="6" bestFit="1" customWidth="1"/>
    <col min="4" max="4" width="11.42578125" style="6"/>
    <col min="5" max="5" width="27" bestFit="1" customWidth="1"/>
    <col min="6" max="6" width="17.28515625" style="23" customWidth="1"/>
    <col min="8" max="9" width="21.140625" customWidth="1"/>
    <col min="11" max="11" width="19.5703125" bestFit="1" customWidth="1"/>
  </cols>
  <sheetData>
    <row r="1" spans="1:11" ht="37.5" customHeight="1" x14ac:dyDescent="0.25">
      <c r="A1" s="22" t="s">
        <v>3021</v>
      </c>
      <c r="B1" s="62" t="s">
        <v>1048</v>
      </c>
      <c r="C1" s="63" t="s">
        <v>0</v>
      </c>
      <c r="D1" s="63" t="s">
        <v>1</v>
      </c>
      <c r="E1" s="63" t="s">
        <v>176</v>
      </c>
      <c r="F1" s="70" t="s">
        <v>3246</v>
      </c>
      <c r="G1" s="64" t="s">
        <v>175</v>
      </c>
      <c r="H1" s="69" t="s">
        <v>3231</v>
      </c>
      <c r="I1" s="69" t="s">
        <v>3227</v>
      </c>
      <c r="J1" s="69" t="s">
        <v>3262</v>
      </c>
      <c r="K1" s="69" t="s">
        <v>3263</v>
      </c>
    </row>
    <row r="2" spans="1:11" x14ac:dyDescent="0.25">
      <c r="A2" s="65" t="s">
        <v>238</v>
      </c>
      <c r="B2" s="41" t="s">
        <v>239</v>
      </c>
      <c r="C2" s="27" t="s">
        <v>7</v>
      </c>
      <c r="D2" s="25">
        <v>2</v>
      </c>
      <c r="E2" s="41" t="s">
        <v>240</v>
      </c>
      <c r="F2" s="25" t="s">
        <v>5</v>
      </c>
      <c r="G2" s="41" t="s">
        <v>23</v>
      </c>
      <c r="H2" s="44">
        <v>2668177.8139999998</v>
      </c>
      <c r="I2" s="66">
        <f>+Tabla1[[#This Row],[Demanda 2021 (MWh)]]/$H$398</f>
        <v>0.14558578412971679</v>
      </c>
      <c r="J2" s="92">
        <f>Tabla1[[#This Row],[Demanda 2021 (MWh)]]/(365*24)</f>
        <v>304.58650844748854</v>
      </c>
      <c r="K2" s="21" t="str">
        <f>+IF(Tabla1[[#This Row],[MW Medios]]&gt;=30,"Mayor a 30 MW Med",IF(Tabla1[[#This Row],[MW Medios]]&gt;=5,"Entre 30 y 5 MW Med",IF(Tabla1[[#This Row],[MW Medios]]&gt;=2,"Entre 5 y 2 MW Med","Menor a 2 MW Med")))</f>
        <v>Mayor a 30 MW Med</v>
      </c>
    </row>
    <row r="3" spans="1:11" x14ac:dyDescent="0.25">
      <c r="A3" s="65" t="s">
        <v>191</v>
      </c>
      <c r="B3" s="41" t="s">
        <v>193</v>
      </c>
      <c r="C3" s="27" t="s">
        <v>88</v>
      </c>
      <c r="D3" s="25">
        <v>1</v>
      </c>
      <c r="E3" s="41" t="s">
        <v>194</v>
      </c>
      <c r="F3" s="25" t="s">
        <v>5</v>
      </c>
      <c r="G3" s="41" t="s">
        <v>5</v>
      </c>
      <c r="H3" s="44">
        <v>1155503.862</v>
      </c>
      <c r="I3" s="66">
        <f>+Tabla1[[#This Row],[Demanda 2021 (MWh)]]/$H$398</f>
        <v>6.3048622521147332E-2</v>
      </c>
      <c r="J3" s="92">
        <f>Tabla1[[#This Row],[Demanda 2021 (MWh)]]/(365*24)</f>
        <v>131.90683356164382</v>
      </c>
      <c r="K3" s="21" t="str">
        <f>+IF(Tabla1[[#This Row],[MW Medios]]&gt;=30,"Mayor a 30 MW Med",IF(Tabla1[[#This Row],[MW Medios]]&gt;=5,"Entre 30 y 5 MW Med",IF(Tabla1[[#This Row],[MW Medios]]&gt;=2,"Entre 5 y 2 MW Med","Menor a 2 MW Med")))</f>
        <v>Mayor a 30 MW Med</v>
      </c>
    </row>
    <row r="4" spans="1:11" x14ac:dyDescent="0.25">
      <c r="A4" s="65" t="s">
        <v>855</v>
      </c>
      <c r="B4" s="41" t="s">
        <v>856</v>
      </c>
      <c r="C4" s="27" t="s">
        <v>1506</v>
      </c>
      <c r="D4" s="25">
        <v>1</v>
      </c>
      <c r="E4" s="41" t="s">
        <v>208</v>
      </c>
      <c r="F4" s="25" t="s">
        <v>5</v>
      </c>
      <c r="G4" s="41" t="s">
        <v>23</v>
      </c>
      <c r="H4" s="44">
        <v>699519.3600000001</v>
      </c>
      <c r="I4" s="66">
        <f>+Tabla1[[#This Row],[Demanda 2021 (MWh)]]/$H$398</f>
        <v>3.8168398674616091E-2</v>
      </c>
      <c r="J4" s="92">
        <f>Tabla1[[#This Row],[Demanda 2021 (MWh)]]/(365*24)</f>
        <v>79.853808219178092</v>
      </c>
      <c r="K4" s="21" t="str">
        <f>+IF(Tabla1[[#This Row],[MW Medios]]&gt;=30,"Mayor a 30 MW Med",IF(Tabla1[[#This Row],[MW Medios]]&gt;=5,"Entre 30 y 5 MW Med",IF(Tabla1[[#This Row],[MW Medios]]&gt;=2,"Entre 5 y 2 MW Med","Menor a 2 MW Med")))</f>
        <v>Mayor a 30 MW Med</v>
      </c>
    </row>
    <row r="5" spans="1:11" x14ac:dyDescent="0.25">
      <c r="A5" s="65" t="s">
        <v>876</v>
      </c>
      <c r="B5" s="41" t="s">
        <v>877</v>
      </c>
      <c r="C5" s="27" t="s">
        <v>1506</v>
      </c>
      <c r="D5" s="25">
        <v>1</v>
      </c>
      <c r="E5" s="41" t="s">
        <v>208</v>
      </c>
      <c r="F5" s="25" t="s">
        <v>5</v>
      </c>
      <c r="G5" s="41" t="s">
        <v>23</v>
      </c>
      <c r="H5" s="44">
        <v>402034.59900000005</v>
      </c>
      <c r="I5" s="66">
        <f>+Tabla1[[#This Row],[Demanda 2021 (MWh)]]/$H$398</f>
        <v>2.1936514888767928E-2</v>
      </c>
      <c r="J5" s="92">
        <f>Tabla1[[#This Row],[Demanda 2021 (MWh)]]/(365*24)</f>
        <v>45.894360616438362</v>
      </c>
      <c r="K5" s="21" t="str">
        <f>+IF(Tabla1[[#This Row],[MW Medios]]&gt;=30,"Mayor a 30 MW Med",IF(Tabla1[[#This Row],[MW Medios]]&gt;=5,"Entre 30 y 5 MW Med",IF(Tabla1[[#This Row],[MW Medios]]&gt;=2,"Entre 5 y 2 MW Med","Menor a 2 MW Med")))</f>
        <v>Mayor a 30 MW Med</v>
      </c>
    </row>
    <row r="6" spans="1:11" x14ac:dyDescent="0.25">
      <c r="A6" s="65" t="s">
        <v>733</v>
      </c>
      <c r="B6" s="41" t="s">
        <v>735</v>
      </c>
      <c r="C6" s="27" t="s">
        <v>1506</v>
      </c>
      <c r="D6" s="25">
        <v>1</v>
      </c>
      <c r="E6" s="41" t="s">
        <v>208</v>
      </c>
      <c r="F6" s="25" t="s">
        <v>5</v>
      </c>
      <c r="G6" s="41" t="s">
        <v>734</v>
      </c>
      <c r="H6" s="44">
        <v>341849.99300000002</v>
      </c>
      <c r="I6" s="66">
        <f>+Tabla1[[#This Row],[Demanda 2021 (MWh)]]/$H$398</f>
        <v>1.865261716235948E-2</v>
      </c>
      <c r="J6" s="92">
        <f>Tabla1[[#This Row],[Demanda 2021 (MWh)]]/(365*24)</f>
        <v>39.023971803652969</v>
      </c>
      <c r="K6" s="21" t="str">
        <f>+IF(Tabla1[[#This Row],[MW Medios]]&gt;=30,"Mayor a 30 MW Med",IF(Tabla1[[#This Row],[MW Medios]]&gt;=5,"Entre 30 y 5 MW Med",IF(Tabla1[[#This Row],[MW Medios]]&gt;=2,"Entre 5 y 2 MW Med","Menor a 2 MW Med")))</f>
        <v>Mayor a 30 MW Med</v>
      </c>
    </row>
    <row r="7" spans="1:11" x14ac:dyDescent="0.25">
      <c r="A7" s="65" t="s">
        <v>601</v>
      </c>
      <c r="B7" s="41" t="s">
        <v>606</v>
      </c>
      <c r="C7" s="27" t="s">
        <v>1506</v>
      </c>
      <c r="D7" s="25">
        <v>1</v>
      </c>
      <c r="E7" s="41" t="s">
        <v>208</v>
      </c>
      <c r="F7" s="25" t="s">
        <v>5</v>
      </c>
      <c r="G7" s="41" t="s">
        <v>5</v>
      </c>
      <c r="H7" s="44">
        <v>282367.59300000005</v>
      </c>
      <c r="I7" s="66">
        <f>+Tabla1[[#This Row],[Demanda 2021 (MWh)]]/$H$398</f>
        <v>1.5407034427775862E-2</v>
      </c>
      <c r="J7" s="92">
        <f>Tabla1[[#This Row],[Demanda 2021 (MWh)]]/(365*24)</f>
        <v>32.233743493150691</v>
      </c>
      <c r="K7" s="21" t="str">
        <f>+IF(Tabla1[[#This Row],[MW Medios]]&gt;=30,"Mayor a 30 MW Med",IF(Tabla1[[#This Row],[MW Medios]]&gt;=5,"Entre 30 y 5 MW Med",IF(Tabla1[[#This Row],[MW Medios]]&gt;=2,"Entre 5 y 2 MW Med","Menor a 2 MW Med")))</f>
        <v>Mayor a 30 MW Med</v>
      </c>
    </row>
    <row r="8" spans="1:11" x14ac:dyDescent="0.25">
      <c r="A8" s="65" t="s">
        <v>975</v>
      </c>
      <c r="B8" s="41" t="s">
        <v>976</v>
      </c>
      <c r="C8" s="27" t="s">
        <v>25</v>
      </c>
      <c r="D8" s="25">
        <v>2</v>
      </c>
      <c r="E8" s="41" t="s">
        <v>490</v>
      </c>
      <c r="F8" s="25" t="s">
        <v>5</v>
      </c>
      <c r="G8" s="41" t="s">
        <v>23</v>
      </c>
      <c r="H8" s="44">
        <v>257950.40099999998</v>
      </c>
      <c r="I8" s="66">
        <f>+Tabla1[[#This Row],[Demanda 2021 (MWh)]]/$H$398</f>
        <v>1.4074740895870399E-2</v>
      </c>
      <c r="J8" s="92">
        <f>Tabla1[[#This Row],[Demanda 2021 (MWh)]]/(365*24)</f>
        <v>29.446392808219176</v>
      </c>
      <c r="K8" s="21" t="str">
        <f>+IF(Tabla1[[#This Row],[MW Medios]]&gt;=30,"Mayor a 30 MW Med",IF(Tabla1[[#This Row],[MW Medios]]&gt;=5,"Entre 30 y 5 MW Med",IF(Tabla1[[#This Row],[MW Medios]]&gt;=2,"Entre 5 y 2 MW Med","Menor a 2 MW Med")))</f>
        <v>Entre 30 y 5 MW Med</v>
      </c>
    </row>
    <row r="9" spans="1:11" x14ac:dyDescent="0.25">
      <c r="A9" s="65" t="s">
        <v>187</v>
      </c>
      <c r="B9" s="41" t="s">
        <v>188</v>
      </c>
      <c r="C9" s="27" t="s">
        <v>1506</v>
      </c>
      <c r="D9" s="25">
        <v>1</v>
      </c>
      <c r="E9" s="41" t="s">
        <v>189</v>
      </c>
      <c r="F9" s="25" t="s">
        <v>5</v>
      </c>
      <c r="G9" s="41" t="s">
        <v>23</v>
      </c>
      <c r="H9" s="44">
        <v>255445.40200000006</v>
      </c>
      <c r="I9" s="66">
        <f>+Tabla1[[#This Row],[Demanda 2021 (MWh)]]/$H$398</f>
        <v>1.3938058759565391E-2</v>
      </c>
      <c r="J9" s="92">
        <f>Tabla1[[#This Row],[Demanda 2021 (MWh)]]/(365*24)</f>
        <v>29.160434018264848</v>
      </c>
      <c r="K9" s="21" t="str">
        <f>+IF(Tabla1[[#This Row],[MW Medios]]&gt;=30,"Mayor a 30 MW Med",IF(Tabla1[[#This Row],[MW Medios]]&gt;=5,"Entre 30 y 5 MW Med",IF(Tabla1[[#This Row],[MW Medios]]&gt;=2,"Entre 5 y 2 MW Med","Menor a 2 MW Med")))</f>
        <v>Entre 30 y 5 MW Med</v>
      </c>
    </row>
    <row r="10" spans="1:11" x14ac:dyDescent="0.25">
      <c r="A10" s="65" t="s">
        <v>404</v>
      </c>
      <c r="B10" s="41" t="s">
        <v>405</v>
      </c>
      <c r="C10" s="27" t="s">
        <v>1506</v>
      </c>
      <c r="D10" s="25">
        <v>1</v>
      </c>
      <c r="E10" s="41" t="s">
        <v>208</v>
      </c>
      <c r="F10" s="25" t="s">
        <v>5</v>
      </c>
      <c r="G10" s="41" t="s">
        <v>23</v>
      </c>
      <c r="H10" s="44">
        <v>254502.39300000004</v>
      </c>
      <c r="I10" s="66">
        <f>+Tabla1[[#This Row],[Demanda 2021 (MWh)]]/$H$398</f>
        <v>1.3886604653326284E-2</v>
      </c>
      <c r="J10" s="92">
        <f>Tabla1[[#This Row],[Demanda 2021 (MWh)]]/(365*24)</f>
        <v>29.052784589041099</v>
      </c>
      <c r="K10" s="21" t="str">
        <f>+IF(Tabla1[[#This Row],[MW Medios]]&gt;=30,"Mayor a 30 MW Med",IF(Tabla1[[#This Row],[MW Medios]]&gt;=5,"Entre 30 y 5 MW Med",IF(Tabla1[[#This Row],[MW Medios]]&gt;=2,"Entre 5 y 2 MW Med","Menor a 2 MW Med")))</f>
        <v>Entre 30 y 5 MW Med</v>
      </c>
    </row>
    <row r="11" spans="1:11" x14ac:dyDescent="0.25">
      <c r="A11" s="65" t="s">
        <v>915</v>
      </c>
      <c r="B11" s="41" t="s">
        <v>916</v>
      </c>
      <c r="C11" s="27" t="s">
        <v>1506</v>
      </c>
      <c r="D11" s="25">
        <v>1</v>
      </c>
      <c r="E11" s="41" t="s">
        <v>179</v>
      </c>
      <c r="F11" s="25" t="s">
        <v>5</v>
      </c>
      <c r="G11" s="41" t="s">
        <v>23</v>
      </c>
      <c r="H11" s="44">
        <v>254198.87100000001</v>
      </c>
      <c r="I11" s="66">
        <f>+Tabla1[[#This Row],[Demanda 2021 (MWh)]]/$H$398</f>
        <v>1.3870043355147892E-2</v>
      </c>
      <c r="J11" s="92">
        <f>Tabla1[[#This Row],[Demanda 2021 (MWh)]]/(365*24)</f>
        <v>29.018135958904111</v>
      </c>
      <c r="K11" s="21" t="str">
        <f>+IF(Tabla1[[#This Row],[MW Medios]]&gt;=30,"Mayor a 30 MW Med",IF(Tabla1[[#This Row],[MW Medios]]&gt;=5,"Entre 30 y 5 MW Med",IF(Tabla1[[#This Row],[MW Medios]]&gt;=2,"Entre 5 y 2 MW Med","Menor a 2 MW Med")))</f>
        <v>Entre 30 y 5 MW Med</v>
      </c>
    </row>
    <row r="12" spans="1:11" x14ac:dyDescent="0.25">
      <c r="A12" s="65" t="s">
        <v>994</v>
      </c>
      <c r="B12" s="41" t="s">
        <v>995</v>
      </c>
      <c r="C12" s="27" t="s">
        <v>125</v>
      </c>
      <c r="D12" s="25">
        <v>2</v>
      </c>
      <c r="E12" s="41" t="s">
        <v>996</v>
      </c>
      <c r="F12" s="25" t="s">
        <v>5</v>
      </c>
      <c r="G12" s="41" t="s">
        <v>23</v>
      </c>
      <c r="H12" s="44">
        <v>252001.32400000002</v>
      </c>
      <c r="I12" s="66">
        <f>+Tabla1[[#This Row],[Demanda 2021 (MWh)]]/$H$398</f>
        <v>1.3750136952554252E-2</v>
      </c>
      <c r="J12" s="92">
        <f>Tabla1[[#This Row],[Demanda 2021 (MWh)]]/(365*24)</f>
        <v>28.767274429223747</v>
      </c>
      <c r="K12" s="21" t="str">
        <f>+IF(Tabla1[[#This Row],[MW Medios]]&gt;=30,"Mayor a 30 MW Med",IF(Tabla1[[#This Row],[MW Medios]]&gt;=5,"Entre 30 y 5 MW Med",IF(Tabla1[[#This Row],[MW Medios]]&gt;=2,"Entre 5 y 2 MW Med","Menor a 2 MW Med")))</f>
        <v>Entre 30 y 5 MW Med</v>
      </c>
    </row>
    <row r="13" spans="1:11" x14ac:dyDescent="0.25">
      <c r="A13" s="65" t="s">
        <v>1035</v>
      </c>
      <c r="B13" s="41" t="s">
        <v>1036</v>
      </c>
      <c r="C13" s="27" t="s">
        <v>25</v>
      </c>
      <c r="D13" s="25">
        <v>2</v>
      </c>
      <c r="E13" s="41" t="s">
        <v>490</v>
      </c>
      <c r="F13" s="25" t="s">
        <v>5</v>
      </c>
      <c r="G13" s="41" t="s">
        <v>23</v>
      </c>
      <c r="H13" s="44">
        <v>227328.15600000002</v>
      </c>
      <c r="I13" s="66">
        <f>+Tabla1[[#This Row],[Demanda 2021 (MWh)]]/$H$398</f>
        <v>1.2403876410473214E-2</v>
      </c>
      <c r="J13" s="92">
        <f>Tabla1[[#This Row],[Demanda 2021 (MWh)]]/(365*24)</f>
        <v>25.950702739726029</v>
      </c>
      <c r="K13" s="21" t="str">
        <f>+IF(Tabla1[[#This Row],[MW Medios]]&gt;=30,"Mayor a 30 MW Med",IF(Tabla1[[#This Row],[MW Medios]]&gt;=5,"Entre 30 y 5 MW Med",IF(Tabla1[[#This Row],[MW Medios]]&gt;=2,"Entre 5 y 2 MW Med","Menor a 2 MW Med")))</f>
        <v>Entre 30 y 5 MW Med</v>
      </c>
    </row>
    <row r="14" spans="1:11" x14ac:dyDescent="0.25">
      <c r="A14" s="65" t="s">
        <v>792</v>
      </c>
      <c r="B14" s="41" t="s">
        <v>793</v>
      </c>
      <c r="C14" s="27" t="s">
        <v>1506</v>
      </c>
      <c r="D14" s="25">
        <v>1</v>
      </c>
      <c r="E14" s="41" t="s">
        <v>208</v>
      </c>
      <c r="F14" s="25" t="s">
        <v>5</v>
      </c>
      <c r="G14" s="41" t="s">
        <v>191</v>
      </c>
      <c r="H14" s="44">
        <v>220683.63199999998</v>
      </c>
      <c r="I14" s="66">
        <f>+Tabla1[[#This Row],[Demanda 2021 (MWh)]]/$H$398</f>
        <v>1.2041326271710713E-2</v>
      </c>
      <c r="J14" s="92">
        <f>Tabla1[[#This Row],[Demanda 2021 (MWh)]]/(365*24)</f>
        <v>25.192195433789951</v>
      </c>
      <c r="K14" s="21" t="str">
        <f>+IF(Tabla1[[#This Row],[MW Medios]]&gt;=30,"Mayor a 30 MW Med",IF(Tabla1[[#This Row],[MW Medios]]&gt;=5,"Entre 30 y 5 MW Med",IF(Tabla1[[#This Row],[MW Medios]]&gt;=2,"Entre 5 y 2 MW Med","Menor a 2 MW Med")))</f>
        <v>Entre 30 y 5 MW Med</v>
      </c>
    </row>
    <row r="15" spans="1:11" x14ac:dyDescent="0.25">
      <c r="A15" s="65" t="s">
        <v>731</v>
      </c>
      <c r="B15" s="41" t="s">
        <v>732</v>
      </c>
      <c r="C15" s="27" t="s">
        <v>1506</v>
      </c>
      <c r="D15" s="25">
        <v>1</v>
      </c>
      <c r="E15" s="41" t="s">
        <v>208</v>
      </c>
      <c r="F15" s="25" t="s">
        <v>5</v>
      </c>
      <c r="G15" s="41"/>
      <c r="H15" s="44">
        <v>196093.40300000002</v>
      </c>
      <c r="I15" s="66">
        <f>+Tabla1[[#This Row],[Demanda 2021 (MWh)]]/$H$398</f>
        <v>1.0699591192395531E-2</v>
      </c>
      <c r="J15" s="92">
        <f>Tabla1[[#This Row],[Demanda 2021 (MWh)]]/(365*24)</f>
        <v>22.385091666666668</v>
      </c>
      <c r="K15" s="21" t="str">
        <f>+IF(Tabla1[[#This Row],[MW Medios]]&gt;=30,"Mayor a 30 MW Med",IF(Tabla1[[#This Row],[MW Medios]]&gt;=5,"Entre 30 y 5 MW Med",IF(Tabla1[[#This Row],[MW Medios]]&gt;=2,"Entre 5 y 2 MW Med","Menor a 2 MW Med")))</f>
        <v>Entre 30 y 5 MW Med</v>
      </c>
    </row>
    <row r="16" spans="1:11" x14ac:dyDescent="0.25">
      <c r="A16" s="65" t="s">
        <v>532</v>
      </c>
      <c r="B16" s="41" t="s">
        <v>533</v>
      </c>
      <c r="C16" s="27" t="s">
        <v>25</v>
      </c>
      <c r="D16" s="25">
        <v>2</v>
      </c>
      <c r="E16" s="41" t="s">
        <v>534</v>
      </c>
      <c r="F16" s="25" t="s">
        <v>5</v>
      </c>
      <c r="G16" s="41" t="s">
        <v>23</v>
      </c>
      <c r="H16" s="44">
        <v>175734.764</v>
      </c>
      <c r="I16" s="66">
        <f>+Tabla1[[#This Row],[Demanda 2021 (MWh)]]/$H$398</f>
        <v>9.588747527075692E-3</v>
      </c>
      <c r="J16" s="92">
        <f>Tabla1[[#This Row],[Demanda 2021 (MWh)]]/(365*24)</f>
        <v>20.06104611872146</v>
      </c>
      <c r="K16" s="21" t="str">
        <f>+IF(Tabla1[[#This Row],[MW Medios]]&gt;=30,"Mayor a 30 MW Med",IF(Tabla1[[#This Row],[MW Medios]]&gt;=5,"Entre 30 y 5 MW Med",IF(Tabla1[[#This Row],[MW Medios]]&gt;=2,"Entre 5 y 2 MW Med","Menor a 2 MW Med")))</f>
        <v>Entre 30 y 5 MW Med</v>
      </c>
    </row>
    <row r="17" spans="1:11" x14ac:dyDescent="0.25">
      <c r="A17" s="65" t="s">
        <v>967</v>
      </c>
      <c r="B17" s="41" t="s">
        <v>968</v>
      </c>
      <c r="C17" s="27" t="s">
        <v>88</v>
      </c>
      <c r="D17" s="25">
        <v>1</v>
      </c>
      <c r="E17" s="41" t="s">
        <v>186</v>
      </c>
      <c r="F17" s="25" t="s">
        <v>5</v>
      </c>
      <c r="G17" s="41" t="s">
        <v>23</v>
      </c>
      <c r="H17" s="44">
        <v>168594.519</v>
      </c>
      <c r="I17" s="66">
        <f>+Tabla1[[#This Row],[Demanda 2021 (MWh)]]/$H$398</f>
        <v>9.1991489921696198E-3</v>
      </c>
      <c r="J17" s="92">
        <f>Tabla1[[#This Row],[Demanda 2021 (MWh)]]/(365*24)</f>
        <v>19.245949657534247</v>
      </c>
      <c r="K17" s="21" t="str">
        <f>+IF(Tabla1[[#This Row],[MW Medios]]&gt;=30,"Mayor a 30 MW Med",IF(Tabla1[[#This Row],[MW Medios]]&gt;=5,"Entre 30 y 5 MW Med",IF(Tabla1[[#This Row],[MW Medios]]&gt;=2,"Entre 5 y 2 MW Med","Menor a 2 MW Med")))</f>
        <v>Entre 30 y 5 MW Med</v>
      </c>
    </row>
    <row r="18" spans="1:11" x14ac:dyDescent="0.25">
      <c r="A18" s="65" t="s">
        <v>757</v>
      </c>
      <c r="B18" s="41" t="s">
        <v>1009</v>
      </c>
      <c r="C18" s="27" t="s">
        <v>96</v>
      </c>
      <c r="D18" s="25">
        <v>2</v>
      </c>
      <c r="E18" s="41" t="s">
        <v>421</v>
      </c>
      <c r="F18" s="25" t="s">
        <v>5</v>
      </c>
      <c r="G18" s="41" t="s">
        <v>23</v>
      </c>
      <c r="H18" s="44">
        <v>168586.66700000002</v>
      </c>
      <c r="I18" s="66">
        <f>+Tabla1[[#This Row],[Demanda 2021 (MWh)]]/$H$398</f>
        <v>9.1987205576136519E-3</v>
      </c>
      <c r="J18" s="92">
        <f>Tabla1[[#This Row],[Demanda 2021 (MWh)]]/(365*24)</f>
        <v>19.245053310502286</v>
      </c>
      <c r="K18" s="21" t="str">
        <f>+IF(Tabla1[[#This Row],[MW Medios]]&gt;=30,"Mayor a 30 MW Med",IF(Tabla1[[#This Row],[MW Medios]]&gt;=5,"Entre 30 y 5 MW Med",IF(Tabla1[[#This Row],[MW Medios]]&gt;=2,"Entre 5 y 2 MW Med","Menor a 2 MW Med")))</f>
        <v>Entre 30 y 5 MW Med</v>
      </c>
    </row>
    <row r="19" spans="1:11" x14ac:dyDescent="0.25">
      <c r="A19" s="65" t="s">
        <v>900</v>
      </c>
      <c r="B19" s="41" t="s">
        <v>902</v>
      </c>
      <c r="C19" s="27" t="s">
        <v>1506</v>
      </c>
      <c r="D19" s="25">
        <v>1</v>
      </c>
      <c r="E19" s="41" t="s">
        <v>208</v>
      </c>
      <c r="F19" s="25" t="s">
        <v>5</v>
      </c>
      <c r="G19" s="41" t="s">
        <v>901</v>
      </c>
      <c r="H19" s="44">
        <v>140381.55000000002</v>
      </c>
      <c r="I19" s="66">
        <f>+Tabla1[[#This Row],[Demanda 2021 (MWh)]]/$H$398</f>
        <v>7.6597436373462956E-3</v>
      </c>
      <c r="J19" s="92">
        <f>Tabla1[[#This Row],[Demanda 2021 (MWh)]]/(365*24)</f>
        <v>16.025291095890413</v>
      </c>
      <c r="K19" s="21" t="str">
        <f>+IF(Tabla1[[#This Row],[MW Medios]]&gt;=30,"Mayor a 30 MW Med",IF(Tabla1[[#This Row],[MW Medios]]&gt;=5,"Entre 30 y 5 MW Med",IF(Tabla1[[#This Row],[MW Medios]]&gt;=2,"Entre 5 y 2 MW Med","Menor a 2 MW Med")))</f>
        <v>Entre 30 y 5 MW Med</v>
      </c>
    </row>
    <row r="20" spans="1:11" x14ac:dyDescent="0.25">
      <c r="A20" s="65" t="s">
        <v>666</v>
      </c>
      <c r="B20" s="41" t="s">
        <v>667</v>
      </c>
      <c r="C20" s="27" t="s">
        <v>85</v>
      </c>
      <c r="D20" s="25">
        <v>2</v>
      </c>
      <c r="E20" s="41" t="s">
        <v>267</v>
      </c>
      <c r="F20" s="25" t="s">
        <v>5</v>
      </c>
      <c r="G20" s="41" t="s">
        <v>23</v>
      </c>
      <c r="H20" s="44">
        <v>133845.73800000001</v>
      </c>
      <c r="I20" s="66">
        <f>+Tabla1[[#This Row],[Demanda 2021 (MWh)]]/$H$398</f>
        <v>7.3031252328487556E-3</v>
      </c>
      <c r="J20" s="92">
        <f>Tabla1[[#This Row],[Demanda 2021 (MWh)]]/(365*24)</f>
        <v>15.279193835616439</v>
      </c>
      <c r="K20" s="21" t="str">
        <f>+IF(Tabla1[[#This Row],[MW Medios]]&gt;=30,"Mayor a 30 MW Med",IF(Tabla1[[#This Row],[MW Medios]]&gt;=5,"Entre 30 y 5 MW Med",IF(Tabla1[[#This Row],[MW Medios]]&gt;=2,"Entre 5 y 2 MW Med","Menor a 2 MW Med")))</f>
        <v>Entre 30 y 5 MW Med</v>
      </c>
    </row>
    <row r="21" spans="1:11" x14ac:dyDescent="0.25">
      <c r="A21" s="65" t="s">
        <v>607</v>
      </c>
      <c r="B21" s="41" t="s">
        <v>608</v>
      </c>
      <c r="C21" s="27" t="s">
        <v>1506</v>
      </c>
      <c r="D21" s="25">
        <v>1</v>
      </c>
      <c r="E21" s="41" t="s">
        <v>208</v>
      </c>
      <c r="F21" s="25" t="s">
        <v>5</v>
      </c>
      <c r="G21" s="41" t="s">
        <v>23</v>
      </c>
      <c r="H21" s="44">
        <v>133413.98300000001</v>
      </c>
      <c r="I21" s="66">
        <f>+Tabla1[[#This Row],[Demanda 2021 (MWh)]]/$H$398</f>
        <v>7.2795670614641079E-3</v>
      </c>
      <c r="J21" s="92">
        <f>Tabla1[[#This Row],[Demanda 2021 (MWh)]]/(365*24)</f>
        <v>15.229906735159819</v>
      </c>
      <c r="K21" s="21" t="str">
        <f>+IF(Tabla1[[#This Row],[MW Medios]]&gt;=30,"Mayor a 30 MW Med",IF(Tabla1[[#This Row],[MW Medios]]&gt;=5,"Entre 30 y 5 MW Med",IF(Tabla1[[#This Row],[MW Medios]]&gt;=2,"Entre 5 y 2 MW Med","Menor a 2 MW Med")))</f>
        <v>Entre 30 y 5 MW Med</v>
      </c>
    </row>
    <row r="22" spans="1:11" x14ac:dyDescent="0.25">
      <c r="A22" s="65" t="s">
        <v>628</v>
      </c>
      <c r="B22" s="41" t="s">
        <v>629</v>
      </c>
      <c r="C22" s="27" t="s">
        <v>19</v>
      </c>
      <c r="D22" s="25">
        <v>1</v>
      </c>
      <c r="E22" s="41" t="s">
        <v>519</v>
      </c>
      <c r="F22" s="25" t="s">
        <v>5</v>
      </c>
      <c r="G22" s="41" t="s">
        <v>23</v>
      </c>
      <c r="H22" s="44">
        <v>125630.102</v>
      </c>
      <c r="I22" s="66">
        <f>+Tabla1[[#This Row],[Demanda 2021 (MWh)]]/$H$398</f>
        <v>6.8548493335033409E-3</v>
      </c>
      <c r="J22" s="92">
        <f>Tabla1[[#This Row],[Demanda 2021 (MWh)]]/(365*24)</f>
        <v>14.341335844748858</v>
      </c>
      <c r="K22" s="21" t="str">
        <f>+IF(Tabla1[[#This Row],[MW Medios]]&gt;=30,"Mayor a 30 MW Med",IF(Tabla1[[#This Row],[MW Medios]]&gt;=5,"Entre 30 y 5 MW Med",IF(Tabla1[[#This Row],[MW Medios]]&gt;=2,"Entre 5 y 2 MW Med","Menor a 2 MW Med")))</f>
        <v>Entre 30 y 5 MW Med</v>
      </c>
    </row>
    <row r="23" spans="1:11" x14ac:dyDescent="0.25">
      <c r="A23" s="65" t="s">
        <v>585</v>
      </c>
      <c r="B23" s="67" t="s">
        <v>586</v>
      </c>
      <c r="C23" s="27" t="s">
        <v>88</v>
      </c>
      <c r="D23" s="25">
        <v>1</v>
      </c>
      <c r="E23" s="41" t="s">
        <v>186</v>
      </c>
      <c r="F23" s="25" t="s">
        <v>5</v>
      </c>
      <c r="G23" s="41" t="s">
        <v>23</v>
      </c>
      <c r="H23" s="44">
        <v>122912.38299999999</v>
      </c>
      <c r="I23" s="66">
        <f>+Tabla1[[#This Row],[Demanda 2021 (MWh)]]/$H$398</f>
        <v>6.7065603965429984E-3</v>
      </c>
      <c r="J23" s="92">
        <f>Tabla1[[#This Row],[Demanda 2021 (MWh)]]/(365*24)</f>
        <v>14.031093949771687</v>
      </c>
      <c r="K23" s="21" t="str">
        <f>+IF(Tabla1[[#This Row],[MW Medios]]&gt;=30,"Mayor a 30 MW Med",IF(Tabla1[[#This Row],[MW Medios]]&gt;=5,"Entre 30 y 5 MW Med",IF(Tabla1[[#This Row],[MW Medios]]&gt;=2,"Entre 5 y 2 MW Med","Menor a 2 MW Med")))</f>
        <v>Entre 30 y 5 MW Med</v>
      </c>
    </row>
    <row r="24" spans="1:11" x14ac:dyDescent="0.25">
      <c r="A24" s="65" t="s">
        <v>296</v>
      </c>
      <c r="B24" s="41" t="s">
        <v>297</v>
      </c>
      <c r="C24" s="27" t="s">
        <v>85</v>
      </c>
      <c r="D24" s="25">
        <v>2</v>
      </c>
      <c r="E24" s="41" t="s">
        <v>267</v>
      </c>
      <c r="F24" s="25" t="s">
        <v>5</v>
      </c>
      <c r="G24" s="41" t="s">
        <v>23</v>
      </c>
      <c r="H24" s="44">
        <v>122419.232</v>
      </c>
      <c r="I24" s="66">
        <f>+Tabla1[[#This Row],[Demanda 2021 (MWh)]]/$H$398</f>
        <v>6.6796522292339689E-3</v>
      </c>
      <c r="J24" s="92">
        <f>Tabla1[[#This Row],[Demanda 2021 (MWh)]]/(365*24)</f>
        <v>13.974798173515982</v>
      </c>
      <c r="K24" s="21" t="str">
        <f>+IF(Tabla1[[#This Row],[MW Medios]]&gt;=30,"Mayor a 30 MW Med",IF(Tabla1[[#This Row],[MW Medios]]&gt;=5,"Entre 30 y 5 MW Med",IF(Tabla1[[#This Row],[MW Medios]]&gt;=2,"Entre 5 y 2 MW Med","Menor a 2 MW Med")))</f>
        <v>Entre 30 y 5 MW Med</v>
      </c>
    </row>
    <row r="25" spans="1:11" x14ac:dyDescent="0.25">
      <c r="A25" s="65" t="s">
        <v>1007</v>
      </c>
      <c r="B25" s="41" t="s">
        <v>1008</v>
      </c>
      <c r="C25" s="27" t="s">
        <v>96</v>
      </c>
      <c r="D25" s="25">
        <v>2</v>
      </c>
      <c r="E25" s="41" t="s">
        <v>421</v>
      </c>
      <c r="F25" s="25" t="s">
        <v>5</v>
      </c>
      <c r="G25" s="41" t="s">
        <v>23</v>
      </c>
      <c r="H25" s="44">
        <v>117603.37700000001</v>
      </c>
      <c r="I25" s="66">
        <f>+Tabla1[[#This Row],[Demanda 2021 (MWh)]]/$H$398</f>
        <v>6.4168811265168935E-3</v>
      </c>
      <c r="J25" s="92">
        <f>Tabla1[[#This Row],[Demanda 2021 (MWh)]]/(365*24)</f>
        <v>13.425043036529681</v>
      </c>
      <c r="K25" s="21" t="str">
        <f>+IF(Tabla1[[#This Row],[MW Medios]]&gt;=30,"Mayor a 30 MW Med",IF(Tabla1[[#This Row],[MW Medios]]&gt;=5,"Entre 30 y 5 MW Med",IF(Tabla1[[#This Row],[MW Medios]]&gt;=2,"Entre 5 y 2 MW Med","Menor a 2 MW Med")))</f>
        <v>Entre 30 y 5 MW Med</v>
      </c>
    </row>
    <row r="26" spans="1:11" x14ac:dyDescent="0.25">
      <c r="A26" s="65" t="s">
        <v>888</v>
      </c>
      <c r="B26" s="41" t="s">
        <v>889</v>
      </c>
      <c r="C26" s="27" t="s">
        <v>88</v>
      </c>
      <c r="D26" s="25">
        <v>1</v>
      </c>
      <c r="E26" s="41" t="s">
        <v>186</v>
      </c>
      <c r="F26" s="25" t="s">
        <v>5</v>
      </c>
      <c r="G26" s="41" t="s">
        <v>23</v>
      </c>
      <c r="H26" s="44">
        <v>114593.174</v>
      </c>
      <c r="I26" s="66">
        <f>+Tabla1[[#This Row],[Demanda 2021 (MWh)]]/$H$398</f>
        <v>6.2526331660379643E-3</v>
      </c>
      <c r="J26" s="92">
        <f>Tabla1[[#This Row],[Demanda 2021 (MWh)]]/(365*24)</f>
        <v>13.081412557077625</v>
      </c>
      <c r="K26" s="21" t="str">
        <f>+IF(Tabla1[[#This Row],[MW Medios]]&gt;=30,"Mayor a 30 MW Med",IF(Tabla1[[#This Row],[MW Medios]]&gt;=5,"Entre 30 y 5 MW Med",IF(Tabla1[[#This Row],[MW Medios]]&gt;=2,"Entre 5 y 2 MW Med","Menor a 2 MW Med")))</f>
        <v>Entre 30 y 5 MW Med</v>
      </c>
    </row>
    <row r="27" spans="1:11" x14ac:dyDescent="0.25">
      <c r="A27" s="65" t="s">
        <v>604</v>
      </c>
      <c r="B27" s="41" t="s">
        <v>605</v>
      </c>
      <c r="C27" s="27" t="s">
        <v>99</v>
      </c>
      <c r="D27" s="25">
        <v>2</v>
      </c>
      <c r="E27" s="41" t="s">
        <v>280</v>
      </c>
      <c r="F27" s="25" t="s">
        <v>5</v>
      </c>
      <c r="G27" s="41" t="s">
        <v>23</v>
      </c>
      <c r="H27" s="44">
        <v>114258.285</v>
      </c>
      <c r="I27" s="66">
        <f>+Tabla1[[#This Row],[Demanda 2021 (MWh)]]/$H$398</f>
        <v>6.234360366749403E-3</v>
      </c>
      <c r="J27" s="92">
        <f>Tabla1[[#This Row],[Demanda 2021 (MWh)]]/(365*24)</f>
        <v>13.043183219178083</v>
      </c>
      <c r="K27" s="21" t="str">
        <f>+IF(Tabla1[[#This Row],[MW Medios]]&gt;=30,"Mayor a 30 MW Med",IF(Tabla1[[#This Row],[MW Medios]]&gt;=5,"Entre 30 y 5 MW Med",IF(Tabla1[[#This Row],[MW Medios]]&gt;=2,"Entre 5 y 2 MW Med","Menor a 2 MW Med")))</f>
        <v>Entre 30 y 5 MW Med</v>
      </c>
    </row>
    <row r="28" spans="1:11" x14ac:dyDescent="0.25">
      <c r="A28" s="65" t="s">
        <v>332</v>
      </c>
      <c r="B28" s="41" t="s">
        <v>333</v>
      </c>
      <c r="C28" s="27" t="s">
        <v>1506</v>
      </c>
      <c r="D28" s="25">
        <v>1</v>
      </c>
      <c r="E28" s="41" t="s">
        <v>179</v>
      </c>
      <c r="F28" s="25" t="s">
        <v>5</v>
      </c>
      <c r="G28" s="41" t="s">
        <v>306</v>
      </c>
      <c r="H28" s="44">
        <v>113269.88800000001</v>
      </c>
      <c r="I28" s="66">
        <f>+Tabla1[[#This Row],[Demanda 2021 (MWh)]]/$H$398</f>
        <v>6.1804297210775027E-3</v>
      </c>
      <c r="J28" s="92">
        <f>Tabla1[[#This Row],[Demanda 2021 (MWh)]]/(365*24)</f>
        <v>12.930352511415526</v>
      </c>
      <c r="K28" s="21" t="str">
        <f>+IF(Tabla1[[#This Row],[MW Medios]]&gt;=30,"Mayor a 30 MW Med",IF(Tabla1[[#This Row],[MW Medios]]&gt;=5,"Entre 30 y 5 MW Med",IF(Tabla1[[#This Row],[MW Medios]]&gt;=2,"Entre 5 y 2 MW Med","Menor a 2 MW Med")))</f>
        <v>Entre 30 y 5 MW Med</v>
      </c>
    </row>
    <row r="29" spans="1:11" x14ac:dyDescent="0.25">
      <c r="A29" s="65" t="s">
        <v>948</v>
      </c>
      <c r="B29" s="41" t="s">
        <v>949</v>
      </c>
      <c r="C29" s="27" t="s">
        <v>1506</v>
      </c>
      <c r="D29" s="25">
        <v>1</v>
      </c>
      <c r="E29" s="41" t="s">
        <v>200</v>
      </c>
      <c r="F29" s="25" t="s">
        <v>5</v>
      </c>
      <c r="G29" s="41" t="s">
        <v>23</v>
      </c>
      <c r="H29" s="44">
        <v>104934.592</v>
      </c>
      <c r="I29" s="66">
        <f>+Tabla1[[#This Row],[Demanda 2021 (MWh)]]/$H$398</f>
        <v>5.725624723544721E-3</v>
      </c>
      <c r="J29" s="92">
        <f>Tabla1[[#This Row],[Demanda 2021 (MWh)]]/(365*24)</f>
        <v>11.978834703196348</v>
      </c>
      <c r="K29" s="21" t="str">
        <f>+IF(Tabla1[[#This Row],[MW Medios]]&gt;=30,"Mayor a 30 MW Med",IF(Tabla1[[#This Row],[MW Medios]]&gt;=5,"Entre 30 y 5 MW Med",IF(Tabla1[[#This Row],[MW Medios]]&gt;=2,"Entre 5 y 2 MW Med","Menor a 2 MW Med")))</f>
        <v>Entre 30 y 5 MW Med</v>
      </c>
    </row>
    <row r="30" spans="1:11" x14ac:dyDescent="0.25">
      <c r="A30" s="65" t="s">
        <v>717</v>
      </c>
      <c r="B30" s="41" t="s">
        <v>718</v>
      </c>
      <c r="C30" s="27" t="s">
        <v>125</v>
      </c>
      <c r="D30" s="25">
        <v>2</v>
      </c>
      <c r="E30" s="41" t="s">
        <v>240</v>
      </c>
      <c r="F30" s="25" t="s">
        <v>5</v>
      </c>
      <c r="G30" s="41" t="s">
        <v>23</v>
      </c>
      <c r="H30" s="44">
        <v>102185.23200000002</v>
      </c>
      <c r="I30" s="66">
        <f>+Tabla1[[#This Row],[Demanda 2021 (MWh)]]/$H$398</f>
        <v>5.5756093350070226E-3</v>
      </c>
      <c r="J30" s="92">
        <f>Tabla1[[#This Row],[Demanda 2021 (MWh)]]/(365*24)</f>
        <v>11.66498082191781</v>
      </c>
      <c r="K30" s="21" t="str">
        <f>+IF(Tabla1[[#This Row],[MW Medios]]&gt;=30,"Mayor a 30 MW Med",IF(Tabla1[[#This Row],[MW Medios]]&gt;=5,"Entre 30 y 5 MW Med",IF(Tabla1[[#This Row],[MW Medios]]&gt;=2,"Entre 5 y 2 MW Med","Menor a 2 MW Med")))</f>
        <v>Entre 30 y 5 MW Med</v>
      </c>
    </row>
    <row r="31" spans="1:11" x14ac:dyDescent="0.25">
      <c r="A31" s="65" t="s">
        <v>741</v>
      </c>
      <c r="B31" s="41" t="s">
        <v>742</v>
      </c>
      <c r="C31" s="27" t="s">
        <v>1506</v>
      </c>
      <c r="D31" s="25">
        <v>1</v>
      </c>
      <c r="E31" s="41" t="s">
        <v>217</v>
      </c>
      <c r="F31" s="25" t="s">
        <v>5</v>
      </c>
      <c r="G31" s="41" t="s">
        <v>23</v>
      </c>
      <c r="H31" s="44">
        <v>98100.27900000001</v>
      </c>
      <c r="I31" s="66">
        <f>+Tabla1[[#This Row],[Demanda 2021 (MWh)]]/$H$398</f>
        <v>5.3527189854517664E-3</v>
      </c>
      <c r="J31" s="92">
        <f>Tabla1[[#This Row],[Demanda 2021 (MWh)]]/(365*24)</f>
        <v>11.198661986301371</v>
      </c>
      <c r="K31" s="21" t="str">
        <f>+IF(Tabla1[[#This Row],[MW Medios]]&gt;=30,"Mayor a 30 MW Med",IF(Tabla1[[#This Row],[MW Medios]]&gt;=5,"Entre 30 y 5 MW Med",IF(Tabla1[[#This Row],[MW Medios]]&gt;=2,"Entre 5 y 2 MW Med","Menor a 2 MW Med")))</f>
        <v>Entre 30 y 5 MW Med</v>
      </c>
    </row>
    <row r="32" spans="1:11" x14ac:dyDescent="0.25">
      <c r="A32" s="65" t="s">
        <v>981</v>
      </c>
      <c r="B32" s="41" t="s">
        <v>982</v>
      </c>
      <c r="C32" s="27" t="s">
        <v>25</v>
      </c>
      <c r="D32" s="25">
        <v>2</v>
      </c>
      <c r="E32" s="41" t="s">
        <v>490</v>
      </c>
      <c r="F32" s="25" t="s">
        <v>5</v>
      </c>
      <c r="G32" s="41" t="s">
        <v>23</v>
      </c>
      <c r="H32" s="44">
        <v>91633.255000000005</v>
      </c>
      <c r="I32" s="66">
        <f>+Tabla1[[#This Row],[Demanda 2021 (MWh)]]/$H$398</f>
        <v>4.9998539121101065E-3</v>
      </c>
      <c r="J32" s="92">
        <f>Tabla1[[#This Row],[Demanda 2021 (MWh)]]/(365*24)</f>
        <v>10.460417237442924</v>
      </c>
      <c r="K32" s="21" t="str">
        <f>+IF(Tabla1[[#This Row],[MW Medios]]&gt;=30,"Mayor a 30 MW Med",IF(Tabla1[[#This Row],[MW Medios]]&gt;=5,"Entre 30 y 5 MW Med",IF(Tabla1[[#This Row],[MW Medios]]&gt;=2,"Entre 5 y 2 MW Med","Menor a 2 MW Med")))</f>
        <v>Entre 30 y 5 MW Med</v>
      </c>
    </row>
    <row r="33" spans="1:11" x14ac:dyDescent="0.25">
      <c r="A33" s="65" t="s">
        <v>206</v>
      </c>
      <c r="B33" s="41" t="s">
        <v>223</v>
      </c>
      <c r="C33" s="27" t="s">
        <v>88</v>
      </c>
      <c r="D33" s="25">
        <v>1</v>
      </c>
      <c r="E33" s="41" t="s">
        <v>224</v>
      </c>
      <c r="F33" s="25" t="s">
        <v>5</v>
      </c>
      <c r="G33" s="41" t="s">
        <v>222</v>
      </c>
      <c r="H33" s="44">
        <v>90950.703000000009</v>
      </c>
      <c r="I33" s="66">
        <f>+Tabla1[[#This Row],[Demanda 2021 (MWh)]]/$H$398</f>
        <v>4.9626113162051753E-3</v>
      </c>
      <c r="J33" s="92">
        <f>Tabla1[[#This Row],[Demanda 2021 (MWh)]]/(365*24)</f>
        <v>10.382500342465754</v>
      </c>
      <c r="K33" s="21" t="str">
        <f>+IF(Tabla1[[#This Row],[MW Medios]]&gt;=30,"Mayor a 30 MW Med",IF(Tabla1[[#This Row],[MW Medios]]&gt;=5,"Entre 30 y 5 MW Med",IF(Tabla1[[#This Row],[MW Medios]]&gt;=2,"Entre 5 y 2 MW Med","Menor a 2 MW Med")))</f>
        <v>Entre 30 y 5 MW Med</v>
      </c>
    </row>
    <row r="34" spans="1:11" x14ac:dyDescent="0.25">
      <c r="A34" s="65" t="s">
        <v>592</v>
      </c>
      <c r="B34" s="41" t="s">
        <v>593</v>
      </c>
      <c r="C34" s="27" t="s">
        <v>1506</v>
      </c>
      <c r="D34" s="25">
        <v>1</v>
      </c>
      <c r="E34" s="41" t="s">
        <v>179</v>
      </c>
      <c r="F34" s="25" t="s">
        <v>5</v>
      </c>
      <c r="G34" s="41" t="s">
        <v>23</v>
      </c>
      <c r="H34" s="44">
        <v>89394.062000000005</v>
      </c>
      <c r="I34" s="66">
        <f>+Tabla1[[#This Row],[Demanda 2021 (MWh)]]/$H$398</f>
        <v>4.8776751476318665E-3</v>
      </c>
      <c r="J34" s="92">
        <f>Tabla1[[#This Row],[Demanda 2021 (MWh)]]/(365*24)</f>
        <v>10.204801598173516</v>
      </c>
      <c r="K34" s="21" t="str">
        <f>+IF(Tabla1[[#This Row],[MW Medios]]&gt;=30,"Mayor a 30 MW Med",IF(Tabla1[[#This Row],[MW Medios]]&gt;=5,"Entre 30 y 5 MW Med",IF(Tabla1[[#This Row],[MW Medios]]&gt;=2,"Entre 5 y 2 MW Med","Menor a 2 MW Med")))</f>
        <v>Entre 30 y 5 MW Med</v>
      </c>
    </row>
    <row r="35" spans="1:11" x14ac:dyDescent="0.25">
      <c r="A35" s="65" t="s">
        <v>630</v>
      </c>
      <c r="B35" s="67" t="s">
        <v>631</v>
      </c>
      <c r="C35" s="27" t="s">
        <v>1506</v>
      </c>
      <c r="D35" s="25">
        <v>1</v>
      </c>
      <c r="E35" s="41" t="s">
        <v>179</v>
      </c>
      <c r="F35" s="25" t="s">
        <v>5</v>
      </c>
      <c r="G35" s="41" t="s">
        <v>5</v>
      </c>
      <c r="H35" s="44">
        <v>84984.498999999996</v>
      </c>
      <c r="I35" s="66">
        <f>+Tabla1[[#This Row],[Demanda 2021 (MWh)]]/$H$398</f>
        <v>4.6370728595624749E-3</v>
      </c>
      <c r="J35" s="92">
        <f>Tabla1[[#This Row],[Demanda 2021 (MWh)]]/(365*24)</f>
        <v>9.7014268264840187</v>
      </c>
      <c r="K35" s="21" t="str">
        <f>+IF(Tabla1[[#This Row],[MW Medios]]&gt;=30,"Mayor a 30 MW Med",IF(Tabla1[[#This Row],[MW Medios]]&gt;=5,"Entre 30 y 5 MW Med",IF(Tabla1[[#This Row],[MW Medios]]&gt;=2,"Entre 5 y 2 MW Med","Menor a 2 MW Med")))</f>
        <v>Entre 30 y 5 MW Med</v>
      </c>
    </row>
    <row r="36" spans="1:11" x14ac:dyDescent="0.25">
      <c r="A36" s="65" t="s">
        <v>934</v>
      </c>
      <c r="B36" s="41" t="s">
        <v>935</v>
      </c>
      <c r="C36" s="27" t="s">
        <v>3011</v>
      </c>
      <c r="D36" s="25">
        <v>2</v>
      </c>
      <c r="E36" s="41" t="s">
        <v>113</v>
      </c>
      <c r="F36" s="25" t="s">
        <v>5</v>
      </c>
      <c r="G36" s="41" t="s">
        <v>23</v>
      </c>
      <c r="H36" s="44">
        <v>84070.291999999987</v>
      </c>
      <c r="I36" s="66">
        <f>+Tabla1[[#This Row],[Demanda 2021 (MWh)]]/$H$398</f>
        <v>4.5871902984177407E-3</v>
      </c>
      <c r="J36" s="92">
        <f>Tabla1[[#This Row],[Demanda 2021 (MWh)]]/(365*24)</f>
        <v>9.5970652968036507</v>
      </c>
      <c r="K36" s="21" t="str">
        <f>+IF(Tabla1[[#This Row],[MW Medios]]&gt;=30,"Mayor a 30 MW Med",IF(Tabla1[[#This Row],[MW Medios]]&gt;=5,"Entre 30 y 5 MW Med",IF(Tabla1[[#This Row],[MW Medios]]&gt;=2,"Entre 5 y 2 MW Med","Menor a 2 MW Med")))</f>
        <v>Entre 30 y 5 MW Med</v>
      </c>
    </row>
    <row r="37" spans="1:11" x14ac:dyDescent="0.25">
      <c r="A37" s="65" t="s">
        <v>372</v>
      </c>
      <c r="B37" s="41" t="s">
        <v>373</v>
      </c>
      <c r="C37" s="27" t="s">
        <v>7</v>
      </c>
      <c r="D37" s="25">
        <v>2</v>
      </c>
      <c r="E37" s="41" t="s">
        <v>374</v>
      </c>
      <c r="F37" s="25" t="s">
        <v>5</v>
      </c>
      <c r="G37" s="41" t="s">
        <v>23</v>
      </c>
      <c r="H37" s="44">
        <v>82478.828000000009</v>
      </c>
      <c r="I37" s="66">
        <f>+Tabla1[[#This Row],[Demanda 2021 (MWh)]]/$H$398</f>
        <v>4.5003540564182362E-3</v>
      </c>
      <c r="J37" s="92">
        <f>Tabla1[[#This Row],[Demanda 2021 (MWh)]]/(365*24)</f>
        <v>9.4153913242009146</v>
      </c>
      <c r="K37" s="21" t="str">
        <f>+IF(Tabla1[[#This Row],[MW Medios]]&gt;=30,"Mayor a 30 MW Med",IF(Tabla1[[#This Row],[MW Medios]]&gt;=5,"Entre 30 y 5 MW Med",IF(Tabla1[[#This Row],[MW Medios]]&gt;=2,"Entre 5 y 2 MW Med","Menor a 2 MW Med")))</f>
        <v>Entre 30 y 5 MW Med</v>
      </c>
    </row>
    <row r="38" spans="1:11" x14ac:dyDescent="0.25">
      <c r="A38" s="65" t="s">
        <v>499</v>
      </c>
      <c r="B38" s="41" t="s">
        <v>500</v>
      </c>
      <c r="C38" s="27" t="s">
        <v>1506</v>
      </c>
      <c r="D38" s="25">
        <v>1</v>
      </c>
      <c r="E38" s="41" t="s">
        <v>179</v>
      </c>
      <c r="F38" s="25" t="s">
        <v>5</v>
      </c>
      <c r="G38" s="41" t="s">
        <v>23</v>
      </c>
      <c r="H38" s="44">
        <v>81880.498000000007</v>
      </c>
      <c r="I38" s="66">
        <f>+Tabla1[[#This Row],[Demanda 2021 (MWh)]]/$H$398</f>
        <v>4.4677069285689328E-3</v>
      </c>
      <c r="J38" s="92">
        <f>Tabla1[[#This Row],[Demanda 2021 (MWh)]]/(365*24)</f>
        <v>9.3470888127853886</v>
      </c>
      <c r="K38" s="21" t="str">
        <f>+IF(Tabla1[[#This Row],[MW Medios]]&gt;=30,"Mayor a 30 MW Med",IF(Tabla1[[#This Row],[MW Medios]]&gt;=5,"Entre 30 y 5 MW Med",IF(Tabla1[[#This Row],[MW Medios]]&gt;=2,"Entre 5 y 2 MW Med","Menor a 2 MW Med")))</f>
        <v>Entre 30 y 5 MW Med</v>
      </c>
    </row>
    <row r="39" spans="1:11" x14ac:dyDescent="0.25">
      <c r="A39" s="65" t="s">
        <v>771</v>
      </c>
      <c r="B39" s="41" t="s">
        <v>772</v>
      </c>
      <c r="C39" s="27" t="s">
        <v>25</v>
      </c>
      <c r="D39" s="25">
        <v>2</v>
      </c>
      <c r="E39" s="41" t="s">
        <v>490</v>
      </c>
      <c r="F39" s="25" t="s">
        <v>5</v>
      </c>
      <c r="G39" s="41" t="s">
        <v>23</v>
      </c>
      <c r="H39" s="44">
        <v>80681.953999999998</v>
      </c>
      <c r="I39" s="66">
        <f>+Tabla1[[#This Row],[Demanda 2021 (MWh)]]/$H$398</f>
        <v>4.402309874767492E-3</v>
      </c>
      <c r="J39" s="92">
        <f>Tabla1[[#This Row],[Demanda 2021 (MWh)]]/(365*24)</f>
        <v>9.2102687214611869</v>
      </c>
      <c r="K39" s="21" t="str">
        <f>+IF(Tabla1[[#This Row],[MW Medios]]&gt;=30,"Mayor a 30 MW Med",IF(Tabla1[[#This Row],[MW Medios]]&gt;=5,"Entre 30 y 5 MW Med",IF(Tabla1[[#This Row],[MW Medios]]&gt;=2,"Entre 5 y 2 MW Med","Menor a 2 MW Med")))</f>
        <v>Entre 30 y 5 MW Med</v>
      </c>
    </row>
    <row r="40" spans="1:11" x14ac:dyDescent="0.25">
      <c r="A40" s="65" t="s">
        <v>780</v>
      </c>
      <c r="B40" s="41" t="s">
        <v>781</v>
      </c>
      <c r="C40" s="27" t="s">
        <v>85</v>
      </c>
      <c r="D40" s="25">
        <v>2</v>
      </c>
      <c r="E40" s="41" t="s">
        <v>267</v>
      </c>
      <c r="F40" s="25" t="s">
        <v>5</v>
      </c>
      <c r="G40" s="41" t="s">
        <v>23</v>
      </c>
      <c r="H40" s="44">
        <v>80210.374000000011</v>
      </c>
      <c r="I40" s="66">
        <f>+Tabla1[[#This Row],[Demanda 2021 (MWh)]]/$H$398</f>
        <v>4.3765787020849014E-3</v>
      </c>
      <c r="J40" s="92">
        <f>Tabla1[[#This Row],[Demanda 2021 (MWh)]]/(365*24)</f>
        <v>9.1564353881278553</v>
      </c>
      <c r="K40" s="21" t="str">
        <f>+IF(Tabla1[[#This Row],[MW Medios]]&gt;=30,"Mayor a 30 MW Med",IF(Tabla1[[#This Row],[MW Medios]]&gt;=5,"Entre 30 y 5 MW Med",IF(Tabla1[[#This Row],[MW Medios]]&gt;=2,"Entre 5 y 2 MW Med","Menor a 2 MW Med")))</f>
        <v>Entre 30 y 5 MW Med</v>
      </c>
    </row>
    <row r="41" spans="1:11" x14ac:dyDescent="0.25">
      <c r="A41" s="65" t="s">
        <v>402</v>
      </c>
      <c r="B41" s="41" t="s">
        <v>403</v>
      </c>
      <c r="C41" s="27" t="s">
        <v>67</v>
      </c>
      <c r="D41" s="25">
        <v>2</v>
      </c>
      <c r="E41" s="41" t="s">
        <v>283</v>
      </c>
      <c r="F41" s="25" t="s">
        <v>5</v>
      </c>
      <c r="G41" s="41" t="s">
        <v>23</v>
      </c>
      <c r="H41" s="44">
        <v>80112.573000000004</v>
      </c>
      <c r="I41" s="66">
        <f>+Tabla1[[#This Row],[Demanda 2021 (MWh)]]/$H$398</f>
        <v>4.3712423128836417E-3</v>
      </c>
      <c r="J41" s="92">
        <f>Tabla1[[#This Row],[Demanda 2021 (MWh)]]/(365*24)</f>
        <v>9.1452708904109592</v>
      </c>
      <c r="K41" s="21" t="str">
        <f>+IF(Tabla1[[#This Row],[MW Medios]]&gt;=30,"Mayor a 30 MW Med",IF(Tabla1[[#This Row],[MW Medios]]&gt;=5,"Entre 30 y 5 MW Med",IF(Tabla1[[#This Row],[MW Medios]]&gt;=2,"Entre 5 y 2 MW Med","Menor a 2 MW Med")))</f>
        <v>Entre 30 y 5 MW Med</v>
      </c>
    </row>
    <row r="42" spans="1:11" x14ac:dyDescent="0.25">
      <c r="A42" s="65" t="s">
        <v>668</v>
      </c>
      <c r="B42" s="41" t="s">
        <v>669</v>
      </c>
      <c r="C42" s="27" t="s">
        <v>77</v>
      </c>
      <c r="D42" s="25">
        <v>2</v>
      </c>
      <c r="E42" s="41" t="s">
        <v>591</v>
      </c>
      <c r="F42" s="25" t="s">
        <v>5</v>
      </c>
      <c r="G42" s="41" t="s">
        <v>23</v>
      </c>
      <c r="H42" s="44">
        <v>74560.123000000007</v>
      </c>
      <c r="I42" s="66">
        <f>+Tabla1[[#This Row],[Demanda 2021 (MWh)]]/$H$398</f>
        <v>4.0682798255825443E-3</v>
      </c>
      <c r="J42" s="92">
        <f>Tabla1[[#This Row],[Demanda 2021 (MWh)]]/(365*24)</f>
        <v>8.5114295662100456</v>
      </c>
      <c r="K42" s="21" t="str">
        <f>+IF(Tabla1[[#This Row],[MW Medios]]&gt;=30,"Mayor a 30 MW Med",IF(Tabla1[[#This Row],[MW Medios]]&gt;=5,"Entre 30 y 5 MW Med",IF(Tabla1[[#This Row],[MW Medios]]&gt;=2,"Entre 5 y 2 MW Med","Menor a 2 MW Med")))</f>
        <v>Entre 30 y 5 MW Med</v>
      </c>
    </row>
    <row r="43" spans="1:11" x14ac:dyDescent="0.25">
      <c r="A43" s="65" t="s">
        <v>664</v>
      </c>
      <c r="B43" s="41" t="s">
        <v>665</v>
      </c>
      <c r="C43" s="27" t="s">
        <v>25</v>
      </c>
      <c r="D43" s="25">
        <v>2</v>
      </c>
      <c r="E43" s="41" t="s">
        <v>534</v>
      </c>
      <c r="F43" s="25" t="s">
        <v>5</v>
      </c>
      <c r="G43" s="41" t="s">
        <v>23</v>
      </c>
      <c r="H43" s="44">
        <v>74093.861000000019</v>
      </c>
      <c r="I43" s="66">
        <f>+Tabla1[[#This Row],[Demanda 2021 (MWh)]]/$H$398</f>
        <v>4.0428388229163366E-3</v>
      </c>
      <c r="J43" s="92">
        <f>Tabla1[[#This Row],[Demanda 2021 (MWh)]]/(365*24)</f>
        <v>8.4582033105022845</v>
      </c>
      <c r="K43" s="21" t="str">
        <f>+IF(Tabla1[[#This Row],[MW Medios]]&gt;=30,"Mayor a 30 MW Med",IF(Tabla1[[#This Row],[MW Medios]]&gt;=5,"Entre 30 y 5 MW Med",IF(Tabla1[[#This Row],[MW Medios]]&gt;=2,"Entre 5 y 2 MW Med","Menor a 2 MW Med")))</f>
        <v>Entre 30 y 5 MW Med</v>
      </c>
    </row>
    <row r="44" spans="1:11" x14ac:dyDescent="0.25">
      <c r="A44" s="65" t="s">
        <v>802</v>
      </c>
      <c r="B44" s="41" t="s">
        <v>803</v>
      </c>
      <c r="C44" s="27" t="s">
        <v>74</v>
      </c>
      <c r="D44" s="25">
        <v>2</v>
      </c>
      <c r="E44" s="41" t="s">
        <v>591</v>
      </c>
      <c r="F44" s="25" t="s">
        <v>5</v>
      </c>
      <c r="G44" s="41" t="s">
        <v>23</v>
      </c>
      <c r="H44" s="44">
        <v>74013.73000000001</v>
      </c>
      <c r="I44" s="66">
        <f>+Tabla1[[#This Row],[Demanda 2021 (MWh)]]/$H$398</f>
        <v>4.0384665751572527E-3</v>
      </c>
      <c r="J44" s="92">
        <f>Tabla1[[#This Row],[Demanda 2021 (MWh)]]/(365*24)</f>
        <v>8.4490559360730604</v>
      </c>
      <c r="K44" s="21" t="str">
        <f>+IF(Tabla1[[#This Row],[MW Medios]]&gt;=30,"Mayor a 30 MW Med",IF(Tabla1[[#This Row],[MW Medios]]&gt;=5,"Entre 30 y 5 MW Med",IF(Tabla1[[#This Row],[MW Medios]]&gt;=2,"Entre 5 y 2 MW Med","Menor a 2 MW Med")))</f>
        <v>Entre 30 y 5 MW Med</v>
      </c>
    </row>
    <row r="45" spans="1:11" x14ac:dyDescent="0.25">
      <c r="A45" s="65" t="s">
        <v>320</v>
      </c>
      <c r="B45" s="41" t="s">
        <v>321</v>
      </c>
      <c r="C45" s="27" t="s">
        <v>1506</v>
      </c>
      <c r="D45" s="25">
        <v>1</v>
      </c>
      <c r="E45" s="41" t="s">
        <v>200</v>
      </c>
      <c r="F45" s="25" t="s">
        <v>5</v>
      </c>
      <c r="G45" s="41" t="s">
        <v>306</v>
      </c>
      <c r="H45" s="44">
        <v>73625.040000000008</v>
      </c>
      <c r="I45" s="66">
        <f>+Tabla1[[#This Row],[Demanda 2021 (MWh)]]/$H$398</f>
        <v>4.0172581916168223E-3</v>
      </c>
      <c r="J45" s="92">
        <f>Tabla1[[#This Row],[Demanda 2021 (MWh)]]/(365*24)</f>
        <v>8.4046849315068499</v>
      </c>
      <c r="K45" s="21" t="str">
        <f>+IF(Tabla1[[#This Row],[MW Medios]]&gt;=30,"Mayor a 30 MW Med",IF(Tabla1[[#This Row],[MW Medios]]&gt;=5,"Entre 30 y 5 MW Med",IF(Tabla1[[#This Row],[MW Medios]]&gt;=2,"Entre 5 y 2 MW Med","Menor a 2 MW Med")))</f>
        <v>Entre 30 y 5 MW Med</v>
      </c>
    </row>
    <row r="46" spans="1:11" x14ac:dyDescent="0.25">
      <c r="A46" s="65" t="s">
        <v>940</v>
      </c>
      <c r="B46" s="41" t="s">
        <v>941</v>
      </c>
      <c r="C46" s="27" t="s">
        <v>1506</v>
      </c>
      <c r="D46" s="25">
        <v>1</v>
      </c>
      <c r="E46" s="41" t="s">
        <v>208</v>
      </c>
      <c r="F46" s="25" t="s">
        <v>5</v>
      </c>
      <c r="G46" s="41" t="s">
        <v>23</v>
      </c>
      <c r="H46" s="44">
        <v>71804.785000000003</v>
      </c>
      <c r="I46" s="66">
        <f>+Tabla1[[#This Row],[Demanda 2021 (MWh)]]/$H$398</f>
        <v>3.9179382549542211E-3</v>
      </c>
      <c r="J46" s="92">
        <f>Tabla1[[#This Row],[Demanda 2021 (MWh)]]/(365*24)</f>
        <v>8.1968932648401829</v>
      </c>
      <c r="K46" s="21" t="str">
        <f>+IF(Tabla1[[#This Row],[MW Medios]]&gt;=30,"Mayor a 30 MW Med",IF(Tabla1[[#This Row],[MW Medios]]&gt;=5,"Entre 30 y 5 MW Med",IF(Tabla1[[#This Row],[MW Medios]]&gt;=2,"Entre 5 y 2 MW Med","Menor a 2 MW Med")))</f>
        <v>Entre 30 y 5 MW Med</v>
      </c>
    </row>
    <row r="47" spans="1:11" x14ac:dyDescent="0.25">
      <c r="A47" s="65" t="s">
        <v>979</v>
      </c>
      <c r="B47" s="41" t="s">
        <v>980</v>
      </c>
      <c r="C47" s="27" t="s">
        <v>25</v>
      </c>
      <c r="D47" s="25">
        <v>2</v>
      </c>
      <c r="E47" s="41" t="s">
        <v>490</v>
      </c>
      <c r="F47" s="25" t="s">
        <v>5</v>
      </c>
      <c r="G47" s="41" t="s">
        <v>23</v>
      </c>
      <c r="H47" s="44">
        <v>71364.540999999997</v>
      </c>
      <c r="I47" s="66">
        <f>+Tabla1[[#This Row],[Demanda 2021 (MWh)]]/$H$398</f>
        <v>3.893916891905587E-3</v>
      </c>
      <c r="J47" s="92">
        <f>Tabla1[[#This Row],[Demanda 2021 (MWh)]]/(365*24)</f>
        <v>8.1466371004566209</v>
      </c>
      <c r="K47" s="21" t="str">
        <f>+IF(Tabla1[[#This Row],[MW Medios]]&gt;=30,"Mayor a 30 MW Med",IF(Tabla1[[#This Row],[MW Medios]]&gt;=5,"Entre 30 y 5 MW Med",IF(Tabla1[[#This Row],[MW Medios]]&gt;=2,"Entre 5 y 2 MW Med","Menor a 2 MW Med")))</f>
        <v>Entre 30 y 5 MW Med</v>
      </c>
    </row>
    <row r="48" spans="1:11" x14ac:dyDescent="0.25">
      <c r="A48" s="65" t="s">
        <v>469</v>
      </c>
      <c r="B48" s="41" t="s">
        <v>470</v>
      </c>
      <c r="C48" s="27" t="s">
        <v>1506</v>
      </c>
      <c r="D48" s="25">
        <v>1</v>
      </c>
      <c r="E48" s="41" t="s">
        <v>208</v>
      </c>
      <c r="F48" s="25" t="s">
        <v>5</v>
      </c>
      <c r="G48" s="41" t="s">
        <v>23</v>
      </c>
      <c r="H48" s="44">
        <v>70941.071000000011</v>
      </c>
      <c r="I48" s="66">
        <f>+Tabla1[[#This Row],[Demanda 2021 (MWh)]]/$H$398</f>
        <v>3.8708107811801611E-3</v>
      </c>
      <c r="J48" s="92">
        <f>Tabla1[[#This Row],[Demanda 2021 (MWh)]]/(365*24)</f>
        <v>8.0982957762557088</v>
      </c>
      <c r="K48" s="21" t="str">
        <f>+IF(Tabla1[[#This Row],[MW Medios]]&gt;=30,"Mayor a 30 MW Med",IF(Tabla1[[#This Row],[MW Medios]]&gt;=5,"Entre 30 y 5 MW Med",IF(Tabla1[[#This Row],[MW Medios]]&gt;=2,"Entre 5 y 2 MW Med","Menor a 2 MW Med")))</f>
        <v>Entre 30 y 5 MW Med</v>
      </c>
    </row>
    <row r="49" spans="1:11" x14ac:dyDescent="0.25">
      <c r="A49" s="65" t="s">
        <v>969</v>
      </c>
      <c r="B49" s="41" t="s">
        <v>970</v>
      </c>
      <c r="C49" s="27" t="s">
        <v>1506</v>
      </c>
      <c r="D49" s="25">
        <v>1</v>
      </c>
      <c r="E49" s="41" t="s">
        <v>179</v>
      </c>
      <c r="F49" s="25" t="s">
        <v>5</v>
      </c>
      <c r="G49" s="41" t="s">
        <v>23</v>
      </c>
      <c r="H49" s="44">
        <v>66063.911000000007</v>
      </c>
      <c r="I49" s="66">
        <f>+Tabla1[[#This Row],[Demanda 2021 (MWh)]]/$H$398</f>
        <v>3.6046946478398476E-3</v>
      </c>
      <c r="J49" s="92">
        <f>Tabla1[[#This Row],[Demanda 2021 (MWh)]]/(365*24)</f>
        <v>7.5415423515981743</v>
      </c>
      <c r="K49" s="21" t="str">
        <f>+IF(Tabla1[[#This Row],[MW Medios]]&gt;=30,"Mayor a 30 MW Med",IF(Tabla1[[#This Row],[MW Medios]]&gt;=5,"Entre 30 y 5 MW Med",IF(Tabla1[[#This Row],[MW Medios]]&gt;=2,"Entre 5 y 2 MW Med","Menor a 2 MW Med")))</f>
        <v>Entre 30 y 5 MW Med</v>
      </c>
    </row>
    <row r="50" spans="1:11" x14ac:dyDescent="0.25">
      <c r="A50" s="65" t="s">
        <v>651</v>
      </c>
      <c r="B50" s="41" t="s">
        <v>652</v>
      </c>
      <c r="C50" s="27" t="s">
        <v>1506</v>
      </c>
      <c r="D50" s="25">
        <v>1</v>
      </c>
      <c r="E50" s="41" t="s">
        <v>208</v>
      </c>
      <c r="F50" s="25" t="s">
        <v>5</v>
      </c>
      <c r="G50" s="41" t="s">
        <v>23</v>
      </c>
      <c r="H50" s="44">
        <v>65723.000000000015</v>
      </c>
      <c r="I50" s="66">
        <f>+Tabla1[[#This Row],[Demanda 2021 (MWh)]]/$H$398</f>
        <v>3.5860932656557121E-3</v>
      </c>
      <c r="J50" s="92">
        <f>Tabla1[[#This Row],[Demanda 2021 (MWh)]]/(365*24)</f>
        <v>7.5026255707762575</v>
      </c>
      <c r="K50" s="21" t="str">
        <f>+IF(Tabla1[[#This Row],[MW Medios]]&gt;=30,"Mayor a 30 MW Med",IF(Tabla1[[#This Row],[MW Medios]]&gt;=5,"Entre 30 y 5 MW Med",IF(Tabla1[[#This Row],[MW Medios]]&gt;=2,"Entre 5 y 2 MW Med","Menor a 2 MW Med")))</f>
        <v>Entre 30 y 5 MW Med</v>
      </c>
    </row>
    <row r="51" spans="1:11" x14ac:dyDescent="0.25">
      <c r="A51" s="65" t="s">
        <v>385</v>
      </c>
      <c r="B51" s="41" t="s">
        <v>386</v>
      </c>
      <c r="C51" s="27" t="s">
        <v>88</v>
      </c>
      <c r="D51" s="25">
        <v>1</v>
      </c>
      <c r="E51" s="41" t="s">
        <v>186</v>
      </c>
      <c r="F51" s="25" t="s">
        <v>5</v>
      </c>
      <c r="G51" s="41" t="s">
        <v>23</v>
      </c>
      <c r="H51" s="44">
        <v>63174.231000000007</v>
      </c>
      <c r="I51" s="66">
        <f>+Tabla1[[#This Row],[Demanda 2021 (MWh)]]/$H$398</f>
        <v>3.4470228740635439E-3</v>
      </c>
      <c r="J51" s="92">
        <f>Tabla1[[#This Row],[Demanda 2021 (MWh)]]/(365*24)</f>
        <v>7.2116702054794528</v>
      </c>
      <c r="K51" s="21" t="str">
        <f>+IF(Tabla1[[#This Row],[MW Medios]]&gt;=30,"Mayor a 30 MW Med",IF(Tabla1[[#This Row],[MW Medios]]&gt;=5,"Entre 30 y 5 MW Med",IF(Tabla1[[#This Row],[MW Medios]]&gt;=2,"Entre 5 y 2 MW Med","Menor a 2 MW Med")))</f>
        <v>Entre 30 y 5 MW Med</v>
      </c>
    </row>
    <row r="52" spans="1:11" x14ac:dyDescent="0.25">
      <c r="A52" s="65" t="s">
        <v>798</v>
      </c>
      <c r="B52" s="41" t="s">
        <v>799</v>
      </c>
      <c r="C52" s="27" t="s">
        <v>1506</v>
      </c>
      <c r="D52" s="25">
        <v>1</v>
      </c>
      <c r="E52" s="41" t="s">
        <v>179</v>
      </c>
      <c r="F52" s="25" t="s">
        <v>5</v>
      </c>
      <c r="G52" s="41" t="s">
        <v>191</v>
      </c>
      <c r="H52" s="44">
        <v>63005.912000000004</v>
      </c>
      <c r="I52" s="66">
        <f>+Tabla1[[#This Row],[Demanda 2021 (MWh)]]/$H$398</f>
        <v>3.4378387584208933E-3</v>
      </c>
      <c r="J52" s="92">
        <f>Tabla1[[#This Row],[Demanda 2021 (MWh)]]/(365*24)</f>
        <v>7.1924557077625577</v>
      </c>
      <c r="K52" s="21" t="str">
        <f>+IF(Tabla1[[#This Row],[MW Medios]]&gt;=30,"Mayor a 30 MW Med",IF(Tabla1[[#This Row],[MW Medios]]&gt;=5,"Entre 30 y 5 MW Med",IF(Tabla1[[#This Row],[MW Medios]]&gt;=2,"Entre 5 y 2 MW Med","Menor a 2 MW Med")))</f>
        <v>Entre 30 y 5 MW Med</v>
      </c>
    </row>
    <row r="53" spans="1:11" x14ac:dyDescent="0.25">
      <c r="A53" s="65" t="s">
        <v>821</v>
      </c>
      <c r="B53" s="41" t="s">
        <v>822</v>
      </c>
      <c r="C53" s="27" t="s">
        <v>1506</v>
      </c>
      <c r="D53" s="25">
        <v>1</v>
      </c>
      <c r="E53" s="41" t="s">
        <v>253</v>
      </c>
      <c r="F53" s="25" t="s">
        <v>5</v>
      </c>
      <c r="G53" s="41" t="s">
        <v>23</v>
      </c>
      <c r="H53" s="44">
        <v>61088.106</v>
      </c>
      <c r="I53" s="66">
        <f>+Tabla1[[#This Row],[Demanda 2021 (MWh)]]/$H$398</f>
        <v>3.3331960734942446E-3</v>
      </c>
      <c r="J53" s="92">
        <f>Tabla1[[#This Row],[Demanda 2021 (MWh)]]/(365*24)</f>
        <v>6.9735280821917804</v>
      </c>
      <c r="K53" s="21" t="str">
        <f>+IF(Tabla1[[#This Row],[MW Medios]]&gt;=30,"Mayor a 30 MW Med",IF(Tabla1[[#This Row],[MW Medios]]&gt;=5,"Entre 30 y 5 MW Med",IF(Tabla1[[#This Row],[MW Medios]]&gt;=2,"Entre 5 y 2 MW Med","Menor a 2 MW Med")))</f>
        <v>Entre 30 y 5 MW Med</v>
      </c>
    </row>
    <row r="54" spans="1:11" x14ac:dyDescent="0.25">
      <c r="A54" s="65" t="s">
        <v>911</v>
      </c>
      <c r="B54" s="41" t="s">
        <v>912</v>
      </c>
      <c r="C54" s="41" t="s">
        <v>74</v>
      </c>
      <c r="D54" s="25">
        <v>2</v>
      </c>
      <c r="E54" s="41" t="s">
        <v>270</v>
      </c>
      <c r="F54" s="25" t="s">
        <v>5</v>
      </c>
      <c r="G54" s="41"/>
      <c r="H54" s="44">
        <v>55869.492999999988</v>
      </c>
      <c r="I54" s="66">
        <f>+Tabla1[[#This Row],[Demanda 2021 (MWh)]]/$H$398</f>
        <v>3.0484489844179183E-3</v>
      </c>
      <c r="J54" s="92">
        <f>Tabla1[[#This Row],[Demanda 2021 (MWh)]]/(365*24)</f>
        <v>6.3777960045662088</v>
      </c>
      <c r="K54" s="21" t="str">
        <f>+IF(Tabla1[[#This Row],[MW Medios]]&gt;=30,"Mayor a 30 MW Med",IF(Tabla1[[#This Row],[MW Medios]]&gt;=5,"Entre 30 y 5 MW Med",IF(Tabla1[[#This Row],[MW Medios]]&gt;=2,"Entre 5 y 2 MW Med","Menor a 2 MW Med")))</f>
        <v>Entre 30 y 5 MW Med</v>
      </c>
    </row>
    <row r="55" spans="1:11" x14ac:dyDescent="0.25">
      <c r="A55" s="65" t="s">
        <v>965</v>
      </c>
      <c r="B55" s="41" t="s">
        <v>966</v>
      </c>
      <c r="C55" s="27" t="s">
        <v>1506</v>
      </c>
      <c r="D55" s="25">
        <v>1</v>
      </c>
      <c r="E55" s="41" t="s">
        <v>200</v>
      </c>
      <c r="F55" s="25" t="s">
        <v>5</v>
      </c>
      <c r="G55" s="41" t="s">
        <v>23</v>
      </c>
      <c r="H55" s="44">
        <v>55767.074000000008</v>
      </c>
      <c r="I55" s="66">
        <f>+Tabla1[[#This Row],[Demanda 2021 (MWh)]]/$H$398</f>
        <v>3.0428606198244714E-3</v>
      </c>
      <c r="J55" s="92">
        <f>Tabla1[[#This Row],[Demanda 2021 (MWh)]]/(365*24)</f>
        <v>6.3661043378995439</v>
      </c>
      <c r="K55" s="21" t="str">
        <f>+IF(Tabla1[[#This Row],[MW Medios]]&gt;=30,"Mayor a 30 MW Med",IF(Tabla1[[#This Row],[MW Medios]]&gt;=5,"Entre 30 y 5 MW Med",IF(Tabla1[[#This Row],[MW Medios]]&gt;=2,"Entre 5 y 2 MW Med","Menor a 2 MW Med")))</f>
        <v>Entre 30 y 5 MW Med</v>
      </c>
    </row>
    <row r="56" spans="1:11" x14ac:dyDescent="0.25">
      <c r="A56" s="65" t="s">
        <v>842</v>
      </c>
      <c r="B56" s="41" t="s">
        <v>843</v>
      </c>
      <c r="C56" s="27" t="s">
        <v>1506</v>
      </c>
      <c r="D56" s="25">
        <v>1</v>
      </c>
      <c r="E56" s="41" t="s">
        <v>200</v>
      </c>
      <c r="F56" s="25" t="s">
        <v>5</v>
      </c>
      <c r="G56" s="41" t="s">
        <v>23</v>
      </c>
      <c r="H56" s="44">
        <v>53309.813000000002</v>
      </c>
      <c r="I56" s="66">
        <f>+Tabla1[[#This Row],[Demanda 2021 (MWh)]]/$H$398</f>
        <v>2.9087832477620512E-3</v>
      </c>
      <c r="J56" s="92">
        <f>Tabla1[[#This Row],[Demanda 2021 (MWh)]]/(365*24)</f>
        <v>6.0855950913242012</v>
      </c>
      <c r="K56" s="21" t="str">
        <f>+IF(Tabla1[[#This Row],[MW Medios]]&gt;=30,"Mayor a 30 MW Med",IF(Tabla1[[#This Row],[MW Medios]]&gt;=5,"Entre 30 y 5 MW Med",IF(Tabla1[[#This Row],[MW Medios]]&gt;=2,"Entre 5 y 2 MW Med","Menor a 2 MW Med")))</f>
        <v>Entre 30 y 5 MW Med</v>
      </c>
    </row>
    <row r="57" spans="1:11" x14ac:dyDescent="0.25">
      <c r="A57" s="65" t="s">
        <v>419</v>
      </c>
      <c r="B57" s="41" t="s">
        <v>420</v>
      </c>
      <c r="C57" s="27" t="s">
        <v>96</v>
      </c>
      <c r="D57" s="25">
        <v>2</v>
      </c>
      <c r="E57" s="41" t="s">
        <v>421</v>
      </c>
      <c r="F57" s="25" t="s">
        <v>5</v>
      </c>
      <c r="G57" s="41" t="s">
        <v>23</v>
      </c>
      <c r="H57" s="44">
        <v>52585.52900000001</v>
      </c>
      <c r="I57" s="66">
        <f>+Tabla1[[#This Row],[Demanda 2021 (MWh)]]/$H$398</f>
        <v>2.8692635974901198E-3</v>
      </c>
      <c r="J57" s="92">
        <f>Tabla1[[#This Row],[Demanda 2021 (MWh)]]/(365*24)</f>
        <v>6.0029142694063937</v>
      </c>
      <c r="K57" s="21" t="str">
        <f>+IF(Tabla1[[#This Row],[MW Medios]]&gt;=30,"Mayor a 30 MW Med",IF(Tabla1[[#This Row],[MW Medios]]&gt;=5,"Entre 30 y 5 MW Med",IF(Tabla1[[#This Row],[MW Medios]]&gt;=2,"Entre 5 y 2 MW Med","Menor a 2 MW Med")))</f>
        <v>Entre 30 y 5 MW Med</v>
      </c>
    </row>
    <row r="58" spans="1:11" x14ac:dyDescent="0.25">
      <c r="A58" s="65" t="s">
        <v>653</v>
      </c>
      <c r="B58" s="41" t="s">
        <v>654</v>
      </c>
      <c r="C58" s="27" t="s">
        <v>96</v>
      </c>
      <c r="D58" s="25">
        <v>2</v>
      </c>
      <c r="E58" s="41" t="s">
        <v>421</v>
      </c>
      <c r="F58" s="25" t="s">
        <v>5</v>
      </c>
      <c r="G58" s="41" t="s">
        <v>23</v>
      </c>
      <c r="H58" s="44">
        <v>51451.462999999996</v>
      </c>
      <c r="I58" s="66">
        <f>+Tabla1[[#This Row],[Demanda 2021 (MWh)]]/$H$398</f>
        <v>2.8073847050870166E-3</v>
      </c>
      <c r="J58" s="92">
        <f>Tabla1[[#This Row],[Demanda 2021 (MWh)]]/(365*24)</f>
        <v>5.8734546803652963</v>
      </c>
      <c r="K58" s="21" t="str">
        <f>+IF(Tabla1[[#This Row],[MW Medios]]&gt;=30,"Mayor a 30 MW Med",IF(Tabla1[[#This Row],[MW Medios]]&gt;=5,"Entre 30 y 5 MW Med",IF(Tabla1[[#This Row],[MW Medios]]&gt;=2,"Entre 5 y 2 MW Med","Menor a 2 MW Med")))</f>
        <v>Entre 30 y 5 MW Med</v>
      </c>
    </row>
    <row r="59" spans="1:11" x14ac:dyDescent="0.25">
      <c r="A59" s="65" t="s">
        <v>559</v>
      </c>
      <c r="B59" s="41" t="s">
        <v>561</v>
      </c>
      <c r="C59" s="27" t="s">
        <v>1506</v>
      </c>
      <c r="D59" s="25">
        <v>1</v>
      </c>
      <c r="E59" s="41" t="s">
        <v>208</v>
      </c>
      <c r="F59" s="25" t="s">
        <v>5</v>
      </c>
      <c r="G59" s="41" t="s">
        <v>560</v>
      </c>
      <c r="H59" s="44">
        <v>51261.127000000015</v>
      </c>
      <c r="I59" s="66">
        <f>+Tabla1[[#This Row],[Demanda 2021 (MWh)]]/$H$398</f>
        <v>2.7969992593859412E-3</v>
      </c>
      <c r="J59" s="92">
        <f>Tabla1[[#This Row],[Demanda 2021 (MWh)]]/(365*24)</f>
        <v>5.8517268264840201</v>
      </c>
      <c r="K59" s="21" t="str">
        <f>+IF(Tabla1[[#This Row],[MW Medios]]&gt;=30,"Mayor a 30 MW Med",IF(Tabla1[[#This Row],[MW Medios]]&gt;=5,"Entre 30 y 5 MW Med",IF(Tabla1[[#This Row],[MW Medios]]&gt;=2,"Entre 5 y 2 MW Med","Menor a 2 MW Med")))</f>
        <v>Entre 30 y 5 MW Med</v>
      </c>
    </row>
    <row r="60" spans="1:11" x14ac:dyDescent="0.25">
      <c r="A60" s="65" t="s">
        <v>832</v>
      </c>
      <c r="B60" s="41" t="s">
        <v>833</v>
      </c>
      <c r="C60" s="27" t="s">
        <v>1506</v>
      </c>
      <c r="D60" s="25">
        <v>1</v>
      </c>
      <c r="E60" s="41" t="s">
        <v>179</v>
      </c>
      <c r="F60" s="25" t="s">
        <v>5</v>
      </c>
      <c r="G60" s="41"/>
      <c r="H60" s="44">
        <v>49764.913000000008</v>
      </c>
      <c r="I60" s="66">
        <f>+Tabla1[[#This Row],[Demanda 2021 (MWh)]]/$H$398</f>
        <v>2.715360214464379E-3</v>
      </c>
      <c r="J60" s="92">
        <f>Tabla1[[#This Row],[Demanda 2021 (MWh)]]/(365*24)</f>
        <v>5.6809261415525123</v>
      </c>
      <c r="K60" s="21" t="str">
        <f>+IF(Tabla1[[#This Row],[MW Medios]]&gt;=30,"Mayor a 30 MW Med",IF(Tabla1[[#This Row],[MW Medios]]&gt;=5,"Entre 30 y 5 MW Med",IF(Tabla1[[#This Row],[MW Medios]]&gt;=2,"Entre 5 y 2 MW Med","Menor a 2 MW Med")))</f>
        <v>Entre 30 y 5 MW Med</v>
      </c>
    </row>
    <row r="61" spans="1:11" x14ac:dyDescent="0.25">
      <c r="A61" s="65" t="s">
        <v>581</v>
      </c>
      <c r="B61" s="41" t="s">
        <v>582</v>
      </c>
      <c r="C61" s="27" t="s">
        <v>52</v>
      </c>
      <c r="D61" s="25">
        <v>2</v>
      </c>
      <c r="E61" s="41" t="s">
        <v>444</v>
      </c>
      <c r="F61" s="25" t="s">
        <v>5</v>
      </c>
      <c r="G61" s="41" t="s">
        <v>23</v>
      </c>
      <c r="H61" s="44">
        <v>48333.441999999995</v>
      </c>
      <c r="I61" s="66">
        <f>+Tabla1[[#This Row],[Demanda 2021 (MWh)]]/$H$398</f>
        <v>2.6372537903345998E-3</v>
      </c>
      <c r="J61" s="92">
        <f>Tabla1[[#This Row],[Demanda 2021 (MWh)]]/(365*24)</f>
        <v>5.5175162100456614</v>
      </c>
      <c r="K61" s="21" t="str">
        <f>+IF(Tabla1[[#This Row],[MW Medios]]&gt;=30,"Mayor a 30 MW Med",IF(Tabla1[[#This Row],[MW Medios]]&gt;=5,"Entre 30 y 5 MW Med",IF(Tabla1[[#This Row],[MW Medios]]&gt;=2,"Entre 5 y 2 MW Med","Menor a 2 MW Med")))</f>
        <v>Entre 30 y 5 MW Med</v>
      </c>
    </row>
    <row r="62" spans="1:11" x14ac:dyDescent="0.25">
      <c r="A62" s="65" t="s">
        <v>508</v>
      </c>
      <c r="B62" s="41" t="s">
        <v>509</v>
      </c>
      <c r="C62" s="27" t="s">
        <v>1506</v>
      </c>
      <c r="D62" s="25">
        <v>1</v>
      </c>
      <c r="E62" s="41" t="s">
        <v>179</v>
      </c>
      <c r="F62" s="25" t="s">
        <v>5</v>
      </c>
      <c r="G62" s="41" t="s">
        <v>23</v>
      </c>
      <c r="H62" s="44">
        <v>46810.509999999995</v>
      </c>
      <c r="I62" s="66">
        <f>+Tabla1[[#This Row],[Demanda 2021 (MWh)]]/$H$398</f>
        <v>2.5541569111712688E-3</v>
      </c>
      <c r="J62" s="92">
        <f>Tabla1[[#This Row],[Demanda 2021 (MWh)]]/(365*24)</f>
        <v>5.3436655251141545</v>
      </c>
      <c r="K62" s="21" t="str">
        <f>+IF(Tabla1[[#This Row],[MW Medios]]&gt;=30,"Mayor a 30 MW Med",IF(Tabla1[[#This Row],[MW Medios]]&gt;=5,"Entre 30 y 5 MW Med",IF(Tabla1[[#This Row],[MW Medios]]&gt;=2,"Entre 5 y 2 MW Med","Menor a 2 MW Med")))</f>
        <v>Entre 30 y 5 MW Med</v>
      </c>
    </row>
    <row r="63" spans="1:11" x14ac:dyDescent="0.25">
      <c r="A63" s="65" t="s">
        <v>622</v>
      </c>
      <c r="B63" s="41" t="s">
        <v>623</v>
      </c>
      <c r="C63" s="27" t="s">
        <v>99</v>
      </c>
      <c r="D63" s="25">
        <v>2</v>
      </c>
      <c r="E63" s="41" t="s">
        <v>194</v>
      </c>
      <c r="F63" s="25" t="s">
        <v>5</v>
      </c>
      <c r="G63" s="41" t="s">
        <v>23</v>
      </c>
      <c r="H63" s="44">
        <v>46705.921999999991</v>
      </c>
      <c r="I63" s="66">
        <f>+Tabla1[[#This Row],[Demanda 2021 (MWh)]]/$H$398</f>
        <v>2.5484501978065652E-3</v>
      </c>
      <c r="J63" s="92">
        <f>Tabla1[[#This Row],[Demanda 2021 (MWh)]]/(365*24)</f>
        <v>5.3317262557077614</v>
      </c>
      <c r="K63" s="21" t="str">
        <f>+IF(Tabla1[[#This Row],[MW Medios]]&gt;=30,"Mayor a 30 MW Med",IF(Tabla1[[#This Row],[MW Medios]]&gt;=5,"Entre 30 y 5 MW Med",IF(Tabla1[[#This Row],[MW Medios]]&gt;=2,"Entre 5 y 2 MW Med","Menor a 2 MW Med")))</f>
        <v>Entre 30 y 5 MW Med</v>
      </c>
    </row>
    <row r="64" spans="1:11" x14ac:dyDescent="0.25">
      <c r="A64" s="65" t="s">
        <v>562</v>
      </c>
      <c r="B64" s="41" t="s">
        <v>563</v>
      </c>
      <c r="C64" s="27" t="s">
        <v>1506</v>
      </c>
      <c r="D64" s="25">
        <v>1</v>
      </c>
      <c r="E64" s="41" t="s">
        <v>208</v>
      </c>
      <c r="F64" s="25" t="s">
        <v>5</v>
      </c>
      <c r="G64" s="41" t="s">
        <v>560</v>
      </c>
      <c r="H64" s="44">
        <v>45027.672000000006</v>
      </c>
      <c r="I64" s="66">
        <f>+Tabla1[[#This Row],[Demanda 2021 (MWh)]]/$H$398</f>
        <v>2.4568785862993815E-3</v>
      </c>
      <c r="J64" s="92">
        <f>Tabla1[[#This Row],[Demanda 2021 (MWh)]]/(365*24)</f>
        <v>5.1401452054794525</v>
      </c>
      <c r="K64" s="21" t="str">
        <f>+IF(Tabla1[[#This Row],[MW Medios]]&gt;=30,"Mayor a 30 MW Med",IF(Tabla1[[#This Row],[MW Medios]]&gt;=5,"Entre 30 y 5 MW Med",IF(Tabla1[[#This Row],[MW Medios]]&gt;=2,"Entre 5 y 2 MW Med","Menor a 2 MW Med")))</f>
        <v>Entre 30 y 5 MW Med</v>
      </c>
    </row>
    <row r="65" spans="1:11" x14ac:dyDescent="0.25">
      <c r="A65" s="65" t="s">
        <v>778</v>
      </c>
      <c r="B65" s="41" t="s">
        <v>779</v>
      </c>
      <c r="C65" s="27" t="s">
        <v>125</v>
      </c>
      <c r="D65" s="25">
        <v>2</v>
      </c>
      <c r="E65" s="41" t="s">
        <v>240</v>
      </c>
      <c r="F65" s="25" t="s">
        <v>5</v>
      </c>
      <c r="G65" s="41" t="s">
        <v>23</v>
      </c>
      <c r="H65" s="44">
        <v>44864.770000000004</v>
      </c>
      <c r="I65" s="66">
        <f>+Tabla1[[#This Row],[Demanda 2021 (MWh)]]/$H$398</f>
        <v>2.4479900424842506E-3</v>
      </c>
      <c r="J65" s="92">
        <f>Tabla1[[#This Row],[Demanda 2021 (MWh)]]/(365*24)</f>
        <v>5.1215490867579909</v>
      </c>
      <c r="K65" s="21" t="str">
        <f>+IF(Tabla1[[#This Row],[MW Medios]]&gt;=30,"Mayor a 30 MW Med",IF(Tabla1[[#This Row],[MW Medios]]&gt;=5,"Entre 30 y 5 MW Med",IF(Tabla1[[#This Row],[MW Medios]]&gt;=2,"Entre 5 y 2 MW Med","Menor a 2 MW Med")))</f>
        <v>Entre 30 y 5 MW Med</v>
      </c>
    </row>
    <row r="66" spans="1:11" x14ac:dyDescent="0.25">
      <c r="A66" s="65" t="s">
        <v>564</v>
      </c>
      <c r="B66" s="41" t="s">
        <v>565</v>
      </c>
      <c r="C66" s="27" t="s">
        <v>1506</v>
      </c>
      <c r="D66" s="25">
        <v>1</v>
      </c>
      <c r="E66" s="41" t="s">
        <v>208</v>
      </c>
      <c r="F66" s="25" t="s">
        <v>5</v>
      </c>
      <c r="G66" s="41" t="s">
        <v>23</v>
      </c>
      <c r="H66" s="44">
        <v>44456.757000000005</v>
      </c>
      <c r="I66" s="66">
        <f>+Tabla1[[#This Row],[Demanda 2021 (MWh)]]/$H$398</f>
        <v>2.4257273236247953E-3</v>
      </c>
      <c r="J66" s="92">
        <f>Tabla1[[#This Row],[Demanda 2021 (MWh)]]/(365*24)</f>
        <v>5.0749722602739729</v>
      </c>
      <c r="K66" s="21" t="str">
        <f>+IF(Tabla1[[#This Row],[MW Medios]]&gt;=30,"Mayor a 30 MW Med",IF(Tabla1[[#This Row],[MW Medios]]&gt;=5,"Entre 30 y 5 MW Med",IF(Tabla1[[#This Row],[MW Medios]]&gt;=2,"Entre 5 y 2 MW Med","Menor a 2 MW Med")))</f>
        <v>Entre 30 y 5 MW Med</v>
      </c>
    </row>
    <row r="67" spans="1:11" x14ac:dyDescent="0.25">
      <c r="A67" s="65" t="s">
        <v>318</v>
      </c>
      <c r="B67" s="41" t="s">
        <v>319</v>
      </c>
      <c r="C67" s="27" t="s">
        <v>1506</v>
      </c>
      <c r="D67" s="25">
        <v>1</v>
      </c>
      <c r="E67" s="41" t="s">
        <v>179</v>
      </c>
      <c r="F67" s="25" t="s">
        <v>5</v>
      </c>
      <c r="G67" s="41" t="s">
        <v>306</v>
      </c>
      <c r="H67" s="44">
        <v>43771.178999999996</v>
      </c>
      <c r="I67" s="66">
        <f>+Tabla1[[#This Row],[Demanda 2021 (MWh)]]/$H$398</f>
        <v>2.3883196178158435E-3</v>
      </c>
      <c r="J67" s="92">
        <f>Tabla1[[#This Row],[Demanda 2021 (MWh)]]/(365*24)</f>
        <v>4.9967099315068486</v>
      </c>
      <c r="K67" s="21" t="str">
        <f>+IF(Tabla1[[#This Row],[MW Medios]]&gt;=30,"Mayor a 30 MW Med",IF(Tabla1[[#This Row],[MW Medios]]&gt;=5,"Entre 30 y 5 MW Med",IF(Tabla1[[#This Row],[MW Medios]]&gt;=2,"Entre 5 y 2 MW Med","Menor a 2 MW Med")))</f>
        <v>Entre 5 y 2 MW Med</v>
      </c>
    </row>
    <row r="68" spans="1:11" x14ac:dyDescent="0.25">
      <c r="A68" s="65" t="s">
        <v>398</v>
      </c>
      <c r="B68" s="41" t="s">
        <v>399</v>
      </c>
      <c r="C68" s="27" t="s">
        <v>1506</v>
      </c>
      <c r="D68" s="25">
        <v>1</v>
      </c>
      <c r="E68" s="41" t="s">
        <v>200</v>
      </c>
      <c r="F68" s="25" t="s">
        <v>5</v>
      </c>
      <c r="G68" s="41" t="s">
        <v>23</v>
      </c>
      <c r="H68" s="44">
        <v>42775.642</v>
      </c>
      <c r="I68" s="66">
        <f>+Tabla1[[#This Row],[Demanda 2021 (MWh)]]/$H$398</f>
        <v>2.3339993869771558E-3</v>
      </c>
      <c r="J68" s="92">
        <f>Tabla1[[#This Row],[Demanda 2021 (MWh)]]/(365*24)</f>
        <v>4.8830641552511418</v>
      </c>
      <c r="K68" s="21" t="str">
        <f>+IF(Tabla1[[#This Row],[MW Medios]]&gt;=30,"Mayor a 30 MW Med",IF(Tabla1[[#This Row],[MW Medios]]&gt;=5,"Entre 30 y 5 MW Med",IF(Tabla1[[#This Row],[MW Medios]]&gt;=2,"Entre 5 y 2 MW Med","Menor a 2 MW Med")))</f>
        <v>Entre 5 y 2 MW Med</v>
      </c>
    </row>
    <row r="69" spans="1:11" x14ac:dyDescent="0.25">
      <c r="A69" s="65" t="s">
        <v>229</v>
      </c>
      <c r="B69" s="41" t="s">
        <v>230</v>
      </c>
      <c r="C69" s="27" t="s">
        <v>1506</v>
      </c>
      <c r="D69" s="25">
        <v>1</v>
      </c>
      <c r="E69" s="41" t="s">
        <v>179</v>
      </c>
      <c r="F69" s="25" t="s">
        <v>5</v>
      </c>
      <c r="G69" s="41" t="s">
        <v>23</v>
      </c>
      <c r="H69" s="44">
        <v>42343.023000000001</v>
      </c>
      <c r="I69" s="66">
        <f>+Tabla1[[#This Row],[Demanda 2021 (MWh)]]/$H$398</f>
        <v>2.310394072513502E-3</v>
      </c>
      <c r="J69" s="92">
        <f>Tabla1[[#This Row],[Demanda 2021 (MWh)]]/(365*24)</f>
        <v>4.8336784246575339</v>
      </c>
      <c r="K69" s="21" t="str">
        <f>+IF(Tabla1[[#This Row],[MW Medios]]&gt;=30,"Mayor a 30 MW Med",IF(Tabla1[[#This Row],[MW Medios]]&gt;=5,"Entre 30 y 5 MW Med",IF(Tabla1[[#This Row],[MW Medios]]&gt;=2,"Entre 5 y 2 MW Med","Menor a 2 MW Med")))</f>
        <v>Entre 5 y 2 MW Med</v>
      </c>
    </row>
    <row r="70" spans="1:11" x14ac:dyDescent="0.25">
      <c r="A70" s="65" t="s">
        <v>817</v>
      </c>
      <c r="B70" s="41" t="s">
        <v>818</v>
      </c>
      <c r="C70" s="27" t="s">
        <v>1506</v>
      </c>
      <c r="D70" s="25">
        <v>1</v>
      </c>
      <c r="E70" s="41" t="s">
        <v>200</v>
      </c>
      <c r="F70" s="25" t="s">
        <v>5</v>
      </c>
      <c r="G70" s="41" t="s">
        <v>23</v>
      </c>
      <c r="H70" s="44">
        <v>40309.770000000004</v>
      </c>
      <c r="I70" s="66">
        <f>+Tabla1[[#This Row],[Demanda 2021 (MWh)]]/$H$398</f>
        <v>2.1994521664733904E-3</v>
      </c>
      <c r="J70" s="92">
        <f>Tabla1[[#This Row],[Demanda 2021 (MWh)]]/(365*24)</f>
        <v>4.6015719178082195</v>
      </c>
      <c r="K70" s="21" t="str">
        <f>+IF(Tabla1[[#This Row],[MW Medios]]&gt;=30,"Mayor a 30 MW Med",IF(Tabla1[[#This Row],[MW Medios]]&gt;=5,"Entre 30 y 5 MW Med",IF(Tabla1[[#This Row],[MW Medios]]&gt;=2,"Entre 5 y 2 MW Med","Menor a 2 MW Med")))</f>
        <v>Entre 5 y 2 MW Med</v>
      </c>
    </row>
    <row r="71" spans="1:11" x14ac:dyDescent="0.25">
      <c r="A71" s="65" t="s">
        <v>205</v>
      </c>
      <c r="B71" s="41" t="s">
        <v>207</v>
      </c>
      <c r="C71" s="27" t="s">
        <v>1506</v>
      </c>
      <c r="D71" s="25">
        <v>1</v>
      </c>
      <c r="E71" s="41" t="s">
        <v>208</v>
      </c>
      <c r="F71" s="25" t="s">
        <v>5</v>
      </c>
      <c r="G71" s="41" t="s">
        <v>206</v>
      </c>
      <c r="H71" s="44">
        <v>40101.555000000008</v>
      </c>
      <c r="I71" s="66">
        <f>+Tabla1[[#This Row],[Demanda 2021 (MWh)]]/$H$398</f>
        <v>2.1880911755066284E-3</v>
      </c>
      <c r="J71" s="92">
        <f>Tabla1[[#This Row],[Demanda 2021 (MWh)]]/(365*24)</f>
        <v>4.5778030821917817</v>
      </c>
      <c r="K71" s="21" t="str">
        <f>+IF(Tabla1[[#This Row],[MW Medios]]&gt;=30,"Mayor a 30 MW Med",IF(Tabla1[[#This Row],[MW Medios]]&gt;=5,"Entre 30 y 5 MW Med",IF(Tabla1[[#This Row],[MW Medios]]&gt;=2,"Entre 5 y 2 MW Med","Menor a 2 MW Med")))</f>
        <v>Entre 5 y 2 MW Med</v>
      </c>
    </row>
    <row r="72" spans="1:11" x14ac:dyDescent="0.25">
      <c r="A72" s="65" t="s">
        <v>769</v>
      </c>
      <c r="B72" s="41" t="s">
        <v>770</v>
      </c>
      <c r="C72" s="27" t="s">
        <v>1506</v>
      </c>
      <c r="D72" s="25">
        <v>1</v>
      </c>
      <c r="E72" s="41" t="s">
        <v>179</v>
      </c>
      <c r="F72" s="25" t="s">
        <v>5</v>
      </c>
      <c r="G72" s="41" t="s">
        <v>23</v>
      </c>
      <c r="H72" s="44">
        <v>39957.774999999994</v>
      </c>
      <c r="I72" s="66">
        <f>+Tabla1[[#This Row],[Demanda 2021 (MWh)]]/$H$398</f>
        <v>2.1802459996970031E-3</v>
      </c>
      <c r="J72" s="92">
        <f>Tabla1[[#This Row],[Demanda 2021 (MWh)]]/(365*24)</f>
        <v>4.561389840182648</v>
      </c>
      <c r="K72" s="21" t="str">
        <f>+IF(Tabla1[[#This Row],[MW Medios]]&gt;=30,"Mayor a 30 MW Med",IF(Tabla1[[#This Row],[MW Medios]]&gt;=5,"Entre 30 y 5 MW Med",IF(Tabla1[[#This Row],[MW Medios]]&gt;=2,"Entre 5 y 2 MW Med","Menor a 2 MW Med")))</f>
        <v>Entre 5 y 2 MW Med</v>
      </c>
    </row>
    <row r="73" spans="1:11" x14ac:dyDescent="0.25">
      <c r="A73" s="65" t="s">
        <v>491</v>
      </c>
      <c r="B73" s="41" t="s">
        <v>492</v>
      </c>
      <c r="C73" s="27" t="s">
        <v>85</v>
      </c>
      <c r="D73" s="25">
        <v>2</v>
      </c>
      <c r="E73" s="41" t="s">
        <v>267</v>
      </c>
      <c r="F73" s="25" t="s">
        <v>5</v>
      </c>
      <c r="G73" s="41" t="s">
        <v>23</v>
      </c>
      <c r="H73" s="44">
        <v>39623.420000000006</v>
      </c>
      <c r="I73" s="66">
        <f>+Tabla1[[#This Row],[Demanda 2021 (MWh)]]/$H$398</f>
        <v>2.1620023374503269E-3</v>
      </c>
      <c r="J73" s="92">
        <f>Tabla1[[#This Row],[Demanda 2021 (MWh)]]/(365*24)</f>
        <v>4.523221461187215</v>
      </c>
      <c r="K73" s="21" t="str">
        <f>+IF(Tabla1[[#This Row],[MW Medios]]&gt;=30,"Mayor a 30 MW Med",IF(Tabla1[[#This Row],[MW Medios]]&gt;=5,"Entre 30 y 5 MW Med",IF(Tabla1[[#This Row],[MW Medios]]&gt;=2,"Entre 5 y 2 MW Med","Menor a 2 MW Med")))</f>
        <v>Entre 5 y 2 MW Med</v>
      </c>
    </row>
    <row r="74" spans="1:11" x14ac:dyDescent="0.25">
      <c r="A74" s="65" t="s">
        <v>437</v>
      </c>
      <c r="B74" s="41" t="s">
        <v>438</v>
      </c>
      <c r="C74" s="27" t="s">
        <v>1506</v>
      </c>
      <c r="D74" s="25">
        <v>1</v>
      </c>
      <c r="E74" s="41" t="s">
        <v>439</v>
      </c>
      <c r="F74" s="25" t="s">
        <v>5</v>
      </c>
      <c r="G74" s="41" t="s">
        <v>23</v>
      </c>
      <c r="H74" s="44">
        <v>38514.720000000001</v>
      </c>
      <c r="I74" s="66">
        <f>+Tabla1[[#This Row],[Demanda 2021 (MWh)]]/$H$398</f>
        <v>2.1015075091005485E-3</v>
      </c>
      <c r="J74" s="92">
        <f>Tabla1[[#This Row],[Demanda 2021 (MWh)]]/(365*24)</f>
        <v>4.3966575342465752</v>
      </c>
      <c r="K74" s="21" t="str">
        <f>+IF(Tabla1[[#This Row],[MW Medios]]&gt;=30,"Mayor a 30 MW Med",IF(Tabla1[[#This Row],[MW Medios]]&gt;=5,"Entre 30 y 5 MW Med",IF(Tabla1[[#This Row],[MW Medios]]&gt;=2,"Entre 5 y 2 MW Med","Menor a 2 MW Med")))</f>
        <v>Entre 5 y 2 MW Med</v>
      </c>
    </row>
    <row r="75" spans="1:11" x14ac:dyDescent="0.25">
      <c r="A75" s="65" t="s">
        <v>316</v>
      </c>
      <c r="B75" s="41" t="s">
        <v>317</v>
      </c>
      <c r="C75" s="27" t="s">
        <v>1506</v>
      </c>
      <c r="D75" s="25">
        <v>1</v>
      </c>
      <c r="E75" s="41" t="s">
        <v>200</v>
      </c>
      <c r="F75" s="25" t="s">
        <v>5</v>
      </c>
      <c r="G75" s="41" t="s">
        <v>306</v>
      </c>
      <c r="H75" s="44">
        <v>38371.06</v>
      </c>
      <c r="I75" s="66">
        <f>+Tabla1[[#This Row],[Demanda 2021 (MWh)]]/$H$398</f>
        <v>2.0936688809407851E-3</v>
      </c>
      <c r="J75" s="92">
        <f>Tabla1[[#This Row],[Demanda 2021 (MWh)]]/(365*24)</f>
        <v>4.3802579908675794</v>
      </c>
      <c r="K75" s="21" t="str">
        <f>+IF(Tabla1[[#This Row],[MW Medios]]&gt;=30,"Mayor a 30 MW Med",IF(Tabla1[[#This Row],[MW Medios]]&gt;=5,"Entre 30 y 5 MW Med",IF(Tabla1[[#This Row],[MW Medios]]&gt;=2,"Entre 5 y 2 MW Med","Menor a 2 MW Med")))</f>
        <v>Entre 5 y 2 MW Med</v>
      </c>
    </row>
    <row r="76" spans="1:11" x14ac:dyDescent="0.25">
      <c r="A76" s="65" t="s">
        <v>661</v>
      </c>
      <c r="B76" s="41" t="s">
        <v>662</v>
      </c>
      <c r="C76" s="27" t="s">
        <v>1506</v>
      </c>
      <c r="D76" s="25">
        <v>1</v>
      </c>
      <c r="E76" s="41" t="s">
        <v>663</v>
      </c>
      <c r="F76" s="25" t="s">
        <v>5</v>
      </c>
      <c r="G76" s="41" t="s">
        <v>23</v>
      </c>
      <c r="H76" s="44">
        <v>38010.992000000006</v>
      </c>
      <c r="I76" s="66">
        <f>+Tabla1[[#This Row],[Demanda 2021 (MWh)]]/$H$398</f>
        <v>2.0740222210199341E-3</v>
      </c>
      <c r="J76" s="92">
        <f>Tabla1[[#This Row],[Demanda 2021 (MWh)]]/(365*24)</f>
        <v>4.3391543378995436</v>
      </c>
      <c r="K76" s="21" t="str">
        <f>+IF(Tabla1[[#This Row],[MW Medios]]&gt;=30,"Mayor a 30 MW Med",IF(Tabla1[[#This Row],[MW Medios]]&gt;=5,"Entre 30 y 5 MW Med",IF(Tabla1[[#This Row],[MW Medios]]&gt;=2,"Entre 5 y 2 MW Med","Menor a 2 MW Med")))</f>
        <v>Entre 5 y 2 MW Med</v>
      </c>
    </row>
    <row r="77" spans="1:11" x14ac:dyDescent="0.25">
      <c r="A77" s="65" t="s">
        <v>583</v>
      </c>
      <c r="B77" s="41" t="s">
        <v>584</v>
      </c>
      <c r="C77" s="27" t="s">
        <v>1506</v>
      </c>
      <c r="D77" s="25">
        <v>1</v>
      </c>
      <c r="E77" s="41" t="s">
        <v>179</v>
      </c>
      <c r="F77" s="25" t="s">
        <v>5</v>
      </c>
      <c r="G77" s="41" t="s">
        <v>23</v>
      </c>
      <c r="H77" s="44">
        <v>37911.776000000005</v>
      </c>
      <c r="I77" s="66">
        <f>+Tabla1[[#This Row],[Demanda 2021 (MWh)]]/$H$398</f>
        <v>2.0686086241140521E-3</v>
      </c>
      <c r="J77" s="92">
        <f>Tabla1[[#This Row],[Demanda 2021 (MWh)]]/(365*24)</f>
        <v>4.3278283105022837</v>
      </c>
      <c r="K77" s="21" t="str">
        <f>+IF(Tabla1[[#This Row],[MW Medios]]&gt;=30,"Mayor a 30 MW Med",IF(Tabla1[[#This Row],[MW Medios]]&gt;=5,"Entre 30 y 5 MW Med",IF(Tabla1[[#This Row],[MW Medios]]&gt;=2,"Entre 5 y 2 MW Med","Menor a 2 MW Med")))</f>
        <v>Entre 5 y 2 MW Med</v>
      </c>
    </row>
    <row r="78" spans="1:11" x14ac:dyDescent="0.25">
      <c r="A78" s="65" t="s">
        <v>543</v>
      </c>
      <c r="B78" s="41" t="s">
        <v>544</v>
      </c>
      <c r="C78" s="27" t="s">
        <v>3011</v>
      </c>
      <c r="D78" s="25">
        <v>2</v>
      </c>
      <c r="E78" s="41" t="s">
        <v>113</v>
      </c>
      <c r="F78" s="25" t="s">
        <v>5</v>
      </c>
      <c r="G78" s="41" t="s">
        <v>23</v>
      </c>
      <c r="H78" s="44">
        <v>37716.458999999995</v>
      </c>
      <c r="I78" s="66">
        <f>+Tabla1[[#This Row],[Demanda 2021 (MWh)]]/$H$398</f>
        <v>2.0579513963799542E-3</v>
      </c>
      <c r="J78" s="92">
        <f>Tabla1[[#This Row],[Demanda 2021 (MWh)]]/(365*24)</f>
        <v>4.3055318493150683</v>
      </c>
      <c r="K78" s="21" t="str">
        <f>+IF(Tabla1[[#This Row],[MW Medios]]&gt;=30,"Mayor a 30 MW Med",IF(Tabla1[[#This Row],[MW Medios]]&gt;=5,"Entre 30 y 5 MW Med",IF(Tabla1[[#This Row],[MW Medios]]&gt;=2,"Entre 5 y 2 MW Med","Menor a 2 MW Med")))</f>
        <v>Entre 5 y 2 MW Med</v>
      </c>
    </row>
    <row r="79" spans="1:11" x14ac:dyDescent="0.25">
      <c r="A79" s="65" t="s">
        <v>1029</v>
      </c>
      <c r="B79" s="41" t="s">
        <v>1030</v>
      </c>
      <c r="C79" s="27" t="s">
        <v>61</v>
      </c>
      <c r="D79" s="25">
        <v>2</v>
      </c>
      <c r="E79" s="41" t="s">
        <v>425</v>
      </c>
      <c r="F79" s="25" t="s">
        <v>5</v>
      </c>
      <c r="G79" s="41" t="s">
        <v>23</v>
      </c>
      <c r="H79" s="44">
        <v>37419.214999999997</v>
      </c>
      <c r="I79" s="66">
        <f>+Tabla1[[#This Row],[Demanda 2021 (MWh)]]/$H$398</f>
        <v>2.0417326494168429E-3</v>
      </c>
      <c r="J79" s="92">
        <f>Tabla1[[#This Row],[Demanda 2021 (MWh)]]/(365*24)</f>
        <v>4.2715998858447488</v>
      </c>
      <c r="K79" s="21" t="str">
        <f>+IF(Tabla1[[#This Row],[MW Medios]]&gt;=30,"Mayor a 30 MW Med",IF(Tabla1[[#This Row],[MW Medios]]&gt;=5,"Entre 30 y 5 MW Med",IF(Tabla1[[#This Row],[MW Medios]]&gt;=2,"Entre 5 y 2 MW Med","Menor a 2 MW Med")))</f>
        <v>Entre 5 y 2 MW Med</v>
      </c>
    </row>
    <row r="80" spans="1:11" x14ac:dyDescent="0.25">
      <c r="A80" s="65" t="s">
        <v>215</v>
      </c>
      <c r="B80" s="41" t="s">
        <v>216</v>
      </c>
      <c r="C80" s="27" t="s">
        <v>1506</v>
      </c>
      <c r="D80" s="25">
        <v>1</v>
      </c>
      <c r="E80" s="41" t="s">
        <v>217</v>
      </c>
      <c r="F80" s="25" t="s">
        <v>5</v>
      </c>
      <c r="G80" s="41" t="s">
        <v>206</v>
      </c>
      <c r="H80" s="44">
        <v>37089.277000000002</v>
      </c>
      <c r="I80" s="66">
        <f>+Tabla1[[#This Row],[Demanda 2021 (MWh)]]/$H$398</f>
        <v>2.0237299952488362E-3</v>
      </c>
      <c r="J80" s="92">
        <f>Tabla1[[#This Row],[Demanda 2021 (MWh)]]/(365*24)</f>
        <v>4.2339357305936076</v>
      </c>
      <c r="K80" s="21" t="str">
        <f>+IF(Tabla1[[#This Row],[MW Medios]]&gt;=30,"Mayor a 30 MW Med",IF(Tabla1[[#This Row],[MW Medios]]&gt;=5,"Entre 30 y 5 MW Med",IF(Tabla1[[#This Row],[MW Medios]]&gt;=2,"Entre 5 y 2 MW Med","Menor a 2 MW Med")))</f>
        <v>Entre 5 y 2 MW Med</v>
      </c>
    </row>
    <row r="81" spans="1:11" x14ac:dyDescent="0.25">
      <c r="A81" s="65" t="s">
        <v>340</v>
      </c>
      <c r="B81" s="41" t="s">
        <v>341</v>
      </c>
      <c r="C81" s="27" t="s">
        <v>1506</v>
      </c>
      <c r="D81" s="25">
        <v>1</v>
      </c>
      <c r="E81" s="41" t="s">
        <v>200</v>
      </c>
      <c r="F81" s="25" t="s">
        <v>5</v>
      </c>
      <c r="G81" s="41" t="s">
        <v>306</v>
      </c>
      <c r="H81" s="44">
        <v>36745.141000000003</v>
      </c>
      <c r="I81" s="66">
        <f>+Tabla1[[#This Row],[Demanda 2021 (MWh)]]/$H$398</f>
        <v>2.00495264497466E-3</v>
      </c>
      <c r="J81" s="92">
        <f>Tabla1[[#This Row],[Demanda 2021 (MWh)]]/(365*24)</f>
        <v>4.1946507990867588</v>
      </c>
      <c r="K81" s="21" t="str">
        <f>+IF(Tabla1[[#This Row],[MW Medios]]&gt;=30,"Mayor a 30 MW Med",IF(Tabla1[[#This Row],[MW Medios]]&gt;=5,"Entre 30 y 5 MW Med",IF(Tabla1[[#This Row],[MW Medios]]&gt;=2,"Entre 5 y 2 MW Med","Menor a 2 MW Med")))</f>
        <v>Entre 5 y 2 MW Med</v>
      </c>
    </row>
    <row r="82" spans="1:11" x14ac:dyDescent="0.25">
      <c r="A82" s="65" t="s">
        <v>381</v>
      </c>
      <c r="B82" s="41" t="s">
        <v>382</v>
      </c>
      <c r="C82" s="27" t="s">
        <v>88</v>
      </c>
      <c r="D82" s="25">
        <v>1</v>
      </c>
      <c r="E82" s="41" t="s">
        <v>186</v>
      </c>
      <c r="F82" s="25" t="s">
        <v>5</v>
      </c>
      <c r="G82" s="41" t="s">
        <v>23</v>
      </c>
      <c r="H82" s="44">
        <v>36580.507000000005</v>
      </c>
      <c r="I82" s="66">
        <f>+Tabla1[[#This Row],[Demanda 2021 (MWh)]]/$H$398</f>
        <v>1.9959695967465213E-3</v>
      </c>
      <c r="J82" s="92">
        <f>Tabla1[[#This Row],[Demanda 2021 (MWh)]]/(365*24)</f>
        <v>4.17585696347032</v>
      </c>
      <c r="K82" s="21" t="str">
        <f>+IF(Tabla1[[#This Row],[MW Medios]]&gt;=30,"Mayor a 30 MW Med",IF(Tabla1[[#This Row],[MW Medios]]&gt;=5,"Entre 30 y 5 MW Med",IF(Tabla1[[#This Row],[MW Medios]]&gt;=2,"Entre 5 y 2 MW Med","Menor a 2 MW Med")))</f>
        <v>Entre 5 y 2 MW Med</v>
      </c>
    </row>
    <row r="83" spans="1:11" x14ac:dyDescent="0.25">
      <c r="A83" s="65" t="s">
        <v>838</v>
      </c>
      <c r="B83" s="41" t="s">
        <v>839</v>
      </c>
      <c r="C83" s="27" t="s">
        <v>88</v>
      </c>
      <c r="D83" s="25">
        <v>1</v>
      </c>
      <c r="E83" s="41" t="s">
        <v>186</v>
      </c>
      <c r="F83" s="25" t="s">
        <v>5</v>
      </c>
      <c r="G83" s="41" t="s">
        <v>23</v>
      </c>
      <c r="H83" s="44">
        <v>36419.709000000003</v>
      </c>
      <c r="I83" s="66">
        <f>+Tabla1[[#This Row],[Demanda 2021 (MWh)]]/$H$398</f>
        <v>1.9871958550589704E-3</v>
      </c>
      <c r="J83" s="92">
        <f>Tabla1[[#This Row],[Demanda 2021 (MWh)]]/(365*24)</f>
        <v>4.1575010273972604</v>
      </c>
      <c r="K83" s="21" t="str">
        <f>+IF(Tabla1[[#This Row],[MW Medios]]&gt;=30,"Mayor a 30 MW Med",IF(Tabla1[[#This Row],[MW Medios]]&gt;=5,"Entre 30 y 5 MW Med",IF(Tabla1[[#This Row],[MW Medios]]&gt;=2,"Entre 5 y 2 MW Med","Menor a 2 MW Med")))</f>
        <v>Entre 5 y 2 MW Med</v>
      </c>
    </row>
    <row r="84" spans="1:11" x14ac:dyDescent="0.25">
      <c r="A84" s="65" t="s">
        <v>890</v>
      </c>
      <c r="B84" s="41" t="s">
        <v>891</v>
      </c>
      <c r="C84" s="27" t="s">
        <v>88</v>
      </c>
      <c r="D84" s="25">
        <v>1</v>
      </c>
      <c r="E84" s="41" t="s">
        <v>186</v>
      </c>
      <c r="F84" s="25" t="s">
        <v>5</v>
      </c>
      <c r="G84" s="41" t="s">
        <v>23</v>
      </c>
      <c r="H84" s="44">
        <v>36061.086000000003</v>
      </c>
      <c r="I84" s="66">
        <f>+Tabla1[[#This Row],[Demanda 2021 (MWh)]]/$H$398</f>
        <v>1.9676280397552069E-3</v>
      </c>
      <c r="J84" s="92">
        <f>Tabla1[[#This Row],[Demanda 2021 (MWh)]]/(365*24)</f>
        <v>4.1165623287671238</v>
      </c>
      <c r="K84" s="21" t="str">
        <f>+IF(Tabla1[[#This Row],[MW Medios]]&gt;=30,"Mayor a 30 MW Med",IF(Tabla1[[#This Row],[MW Medios]]&gt;=5,"Entre 30 y 5 MW Med",IF(Tabla1[[#This Row],[MW Medios]]&gt;=2,"Entre 5 y 2 MW Med","Menor a 2 MW Med")))</f>
        <v>Entre 5 y 2 MW Med</v>
      </c>
    </row>
    <row r="85" spans="1:11" x14ac:dyDescent="0.25">
      <c r="A85" s="65" t="s">
        <v>851</v>
      </c>
      <c r="B85" s="41" t="s">
        <v>852</v>
      </c>
      <c r="C85" s="27" t="s">
        <v>1506</v>
      </c>
      <c r="D85" s="25">
        <v>1</v>
      </c>
      <c r="E85" s="41" t="s">
        <v>179</v>
      </c>
      <c r="F85" s="25" t="s">
        <v>5</v>
      </c>
      <c r="G85" s="41" t="s">
        <v>191</v>
      </c>
      <c r="H85" s="44">
        <v>35715.321000000004</v>
      </c>
      <c r="I85" s="66">
        <f>+Tabla1[[#This Row],[Demanda 2021 (MWh)]]/$H$398</f>
        <v>1.9487618051341543E-3</v>
      </c>
      <c r="J85" s="92">
        <f>Tabla1[[#This Row],[Demanda 2021 (MWh)]]/(365*24)</f>
        <v>4.0770914383561649</v>
      </c>
      <c r="K85" s="21" t="str">
        <f>+IF(Tabla1[[#This Row],[MW Medios]]&gt;=30,"Mayor a 30 MW Med",IF(Tabla1[[#This Row],[MW Medios]]&gt;=5,"Entre 30 y 5 MW Med",IF(Tabla1[[#This Row],[MW Medios]]&gt;=2,"Entre 5 y 2 MW Med","Menor a 2 MW Med")))</f>
        <v>Entre 5 y 2 MW Med</v>
      </c>
    </row>
    <row r="86" spans="1:11" x14ac:dyDescent="0.25">
      <c r="A86" s="65" t="s">
        <v>638</v>
      </c>
      <c r="B86" s="41" t="s">
        <v>639</v>
      </c>
      <c r="C86" s="27" t="s">
        <v>1506</v>
      </c>
      <c r="D86" s="25">
        <v>1</v>
      </c>
      <c r="E86" s="41" t="s">
        <v>179</v>
      </c>
      <c r="F86" s="25" t="s">
        <v>5</v>
      </c>
      <c r="G86" s="41" t="s">
        <v>23</v>
      </c>
      <c r="H86" s="44">
        <v>35030.602000000006</v>
      </c>
      <c r="I86" s="66">
        <f>+Tabla1[[#This Row],[Demanda 2021 (MWh)]]/$H$398</f>
        <v>1.911400969585465E-3</v>
      </c>
      <c r="J86" s="92">
        <f>Tabla1[[#This Row],[Demanda 2021 (MWh)]]/(365*24)</f>
        <v>3.9989271689497725</v>
      </c>
      <c r="K86" s="21" t="str">
        <f>+IF(Tabla1[[#This Row],[MW Medios]]&gt;=30,"Mayor a 30 MW Med",IF(Tabla1[[#This Row],[MW Medios]]&gt;=5,"Entre 30 y 5 MW Med",IF(Tabla1[[#This Row],[MW Medios]]&gt;=2,"Entre 5 y 2 MW Med","Menor a 2 MW Med")))</f>
        <v>Entre 5 y 2 MW Med</v>
      </c>
    </row>
    <row r="87" spans="1:11" x14ac:dyDescent="0.25">
      <c r="A87" s="65" t="s">
        <v>957</v>
      </c>
      <c r="B87" s="41" t="s">
        <v>958</v>
      </c>
      <c r="C87" s="41" t="s">
        <v>1506</v>
      </c>
      <c r="D87" s="25">
        <v>1</v>
      </c>
      <c r="E87" s="41" t="s">
        <v>179</v>
      </c>
      <c r="F87" s="25" t="s">
        <v>5</v>
      </c>
      <c r="G87" s="41"/>
      <c r="H87" s="44">
        <v>34994.315999999999</v>
      </c>
      <c r="I87" s="66">
        <f>+Tabla1[[#This Row],[Demanda 2021 (MWh)]]/$H$398</f>
        <v>1.9094210693947006E-3</v>
      </c>
      <c r="J87" s="92">
        <f>Tabla1[[#This Row],[Demanda 2021 (MWh)]]/(365*24)</f>
        <v>3.9947849315068491</v>
      </c>
      <c r="K87" s="21" t="str">
        <f>+IF(Tabla1[[#This Row],[MW Medios]]&gt;=30,"Mayor a 30 MW Med",IF(Tabla1[[#This Row],[MW Medios]]&gt;=5,"Entre 30 y 5 MW Med",IF(Tabla1[[#This Row],[MW Medios]]&gt;=2,"Entre 5 y 2 MW Med","Menor a 2 MW Med")))</f>
        <v>Entre 5 y 2 MW Med</v>
      </c>
    </row>
    <row r="88" spans="1:11" x14ac:dyDescent="0.25">
      <c r="A88" s="65" t="s">
        <v>392</v>
      </c>
      <c r="B88" s="41" t="s">
        <v>393</v>
      </c>
      <c r="C88" s="27" t="s">
        <v>1506</v>
      </c>
      <c r="D88" s="25">
        <v>1</v>
      </c>
      <c r="E88" s="41" t="s">
        <v>200</v>
      </c>
      <c r="F88" s="25" t="s">
        <v>5</v>
      </c>
      <c r="G88" s="41"/>
      <c r="H88" s="44">
        <v>34754.926000000007</v>
      </c>
      <c r="I88" s="66">
        <f>+Tabla1[[#This Row],[Demanda 2021 (MWh)]]/$H$398</f>
        <v>1.8963590535575462E-3</v>
      </c>
      <c r="J88" s="92">
        <f>Tabla1[[#This Row],[Demanda 2021 (MWh)]]/(365*24)</f>
        <v>3.9674573059360738</v>
      </c>
      <c r="K88" s="21" t="str">
        <f>+IF(Tabla1[[#This Row],[MW Medios]]&gt;=30,"Mayor a 30 MW Med",IF(Tabla1[[#This Row],[MW Medios]]&gt;=5,"Entre 30 y 5 MW Med",IF(Tabla1[[#This Row],[MW Medios]]&gt;=2,"Entre 5 y 2 MW Med","Menor a 2 MW Med")))</f>
        <v>Entre 5 y 2 MW Med</v>
      </c>
    </row>
    <row r="89" spans="1:11" x14ac:dyDescent="0.25">
      <c r="A89" s="65" t="s">
        <v>894</v>
      </c>
      <c r="B89" s="41" t="s">
        <v>895</v>
      </c>
      <c r="C89" s="27" t="s">
        <v>1506</v>
      </c>
      <c r="D89" s="25">
        <v>1</v>
      </c>
      <c r="E89" s="41" t="s">
        <v>200</v>
      </c>
      <c r="F89" s="25" t="s">
        <v>5</v>
      </c>
      <c r="G89" s="41" t="s">
        <v>23</v>
      </c>
      <c r="H89" s="44">
        <v>34675.521000000001</v>
      </c>
      <c r="I89" s="66">
        <f>+Tabla1[[#This Row],[Demanda 2021 (MWh)]]/$H$398</f>
        <v>1.8920264190801271E-3</v>
      </c>
      <c r="J89" s="92">
        <f>Tabla1[[#This Row],[Demanda 2021 (MWh)]]/(365*24)</f>
        <v>3.9583928082191782</v>
      </c>
      <c r="K89" s="21" t="str">
        <f>+IF(Tabla1[[#This Row],[MW Medios]]&gt;=30,"Mayor a 30 MW Med",IF(Tabla1[[#This Row],[MW Medios]]&gt;=5,"Entre 30 y 5 MW Med",IF(Tabla1[[#This Row],[MW Medios]]&gt;=2,"Entre 5 y 2 MW Med","Menor a 2 MW Med")))</f>
        <v>Entre 5 y 2 MW Med</v>
      </c>
    </row>
    <row r="90" spans="1:11" x14ac:dyDescent="0.25">
      <c r="A90" s="65" t="s">
        <v>310</v>
      </c>
      <c r="B90" s="41" t="s">
        <v>311</v>
      </c>
      <c r="C90" s="27" t="s">
        <v>1506</v>
      </c>
      <c r="D90" s="25">
        <v>1</v>
      </c>
      <c r="E90" s="41" t="s">
        <v>200</v>
      </c>
      <c r="F90" s="25" t="s">
        <v>5</v>
      </c>
      <c r="G90" s="41" t="s">
        <v>306</v>
      </c>
      <c r="H90" s="44">
        <v>34371.649000000005</v>
      </c>
      <c r="I90" s="66">
        <f>+Tabla1[[#This Row],[Demanda 2021 (MWh)]]/$H$398</f>
        <v>1.8754460235896396E-3</v>
      </c>
      <c r="J90" s="92">
        <f>Tabla1[[#This Row],[Demanda 2021 (MWh)]]/(365*24)</f>
        <v>3.9237042237442927</v>
      </c>
      <c r="K90" s="21" t="str">
        <f>+IF(Tabla1[[#This Row],[MW Medios]]&gt;=30,"Mayor a 30 MW Med",IF(Tabla1[[#This Row],[MW Medios]]&gt;=5,"Entre 30 y 5 MW Med",IF(Tabla1[[#This Row],[MW Medios]]&gt;=2,"Entre 5 y 2 MW Med","Menor a 2 MW Med")))</f>
        <v>Entre 5 y 2 MW Med</v>
      </c>
    </row>
    <row r="91" spans="1:11" x14ac:dyDescent="0.25">
      <c r="A91" s="65" t="s">
        <v>617</v>
      </c>
      <c r="B91" s="41" t="s">
        <v>618</v>
      </c>
      <c r="C91" s="27" t="s">
        <v>96</v>
      </c>
      <c r="D91" s="25">
        <v>2</v>
      </c>
      <c r="E91" s="41" t="s">
        <v>421</v>
      </c>
      <c r="F91" s="25" t="s">
        <v>5</v>
      </c>
      <c r="G91" s="41" t="s">
        <v>23</v>
      </c>
      <c r="H91" s="44">
        <v>34246.890999999996</v>
      </c>
      <c r="I91" s="66">
        <f>+Tabla1[[#This Row],[Demanda 2021 (MWh)]]/$H$398</f>
        <v>1.8686387594106352E-3</v>
      </c>
      <c r="J91" s="92">
        <f>Tabla1[[#This Row],[Demanda 2021 (MWh)]]/(365*24)</f>
        <v>3.9094624429223739</v>
      </c>
      <c r="K91" s="21" t="str">
        <f>+IF(Tabla1[[#This Row],[MW Medios]]&gt;=30,"Mayor a 30 MW Med",IF(Tabla1[[#This Row],[MW Medios]]&gt;=5,"Entre 30 y 5 MW Med",IF(Tabla1[[#This Row],[MW Medios]]&gt;=2,"Entre 5 y 2 MW Med","Menor a 2 MW Med")))</f>
        <v>Entre 5 y 2 MW Med</v>
      </c>
    </row>
    <row r="92" spans="1:11" x14ac:dyDescent="0.25">
      <c r="A92" s="65" t="s">
        <v>632</v>
      </c>
      <c r="B92" s="41" t="s">
        <v>633</v>
      </c>
      <c r="C92" s="27" t="s">
        <v>1506</v>
      </c>
      <c r="D92" s="25">
        <v>1</v>
      </c>
      <c r="E92" s="41" t="s">
        <v>179</v>
      </c>
      <c r="F92" s="25" t="s">
        <v>5</v>
      </c>
      <c r="G92" s="41" t="s">
        <v>630</v>
      </c>
      <c r="H92" s="44">
        <v>33953.553</v>
      </c>
      <c r="I92" s="66">
        <f>+Tabla1[[#This Row],[Demanda 2021 (MWh)]]/$H$398</f>
        <v>1.8526331384505314E-3</v>
      </c>
      <c r="J92" s="92">
        <f>Tabla1[[#This Row],[Demanda 2021 (MWh)]]/(365*24)</f>
        <v>3.8759763698630136</v>
      </c>
      <c r="K92" s="21" t="str">
        <f>+IF(Tabla1[[#This Row],[MW Medios]]&gt;=30,"Mayor a 30 MW Med",IF(Tabla1[[#This Row],[MW Medios]]&gt;=5,"Entre 30 y 5 MW Med",IF(Tabla1[[#This Row],[MW Medios]]&gt;=2,"Entre 5 y 2 MW Med","Menor a 2 MW Med")))</f>
        <v>Entre 5 y 2 MW Med</v>
      </c>
    </row>
    <row r="93" spans="1:11" x14ac:dyDescent="0.25">
      <c r="A93" s="65" t="s">
        <v>763</v>
      </c>
      <c r="B93" s="41" t="s">
        <v>764</v>
      </c>
      <c r="C93" s="27" t="s">
        <v>1506</v>
      </c>
      <c r="D93" s="25">
        <v>1</v>
      </c>
      <c r="E93" s="41" t="s">
        <v>179</v>
      </c>
      <c r="F93" s="25" t="s">
        <v>5</v>
      </c>
      <c r="G93" s="41" t="s">
        <v>23</v>
      </c>
      <c r="H93" s="44">
        <v>33636.306000000004</v>
      </c>
      <c r="I93" s="66">
        <f>+Tabla1[[#This Row],[Demanda 2021 (MWh)]]/$H$398</f>
        <v>1.8353229528191776E-3</v>
      </c>
      <c r="J93" s="92">
        <f>Tabla1[[#This Row],[Demanda 2021 (MWh)]]/(365*24)</f>
        <v>3.83976095890411</v>
      </c>
      <c r="K93" s="21" t="str">
        <f>+IF(Tabla1[[#This Row],[MW Medios]]&gt;=30,"Mayor a 30 MW Med",IF(Tabla1[[#This Row],[MW Medios]]&gt;=5,"Entre 30 y 5 MW Med",IF(Tabla1[[#This Row],[MW Medios]]&gt;=2,"Entre 5 y 2 MW Med","Menor a 2 MW Med")))</f>
        <v>Entre 5 y 2 MW Med</v>
      </c>
    </row>
    <row r="94" spans="1:11" x14ac:dyDescent="0.25">
      <c r="A94" s="65" t="s">
        <v>557</v>
      </c>
      <c r="B94" s="41" t="s">
        <v>558</v>
      </c>
      <c r="C94" s="41" t="s">
        <v>1506</v>
      </c>
      <c r="D94" s="25">
        <v>1</v>
      </c>
      <c r="E94" s="41" t="s">
        <v>179</v>
      </c>
      <c r="F94" s="25" t="s">
        <v>5</v>
      </c>
      <c r="G94" s="41"/>
      <c r="H94" s="44">
        <v>33566.160000000003</v>
      </c>
      <c r="I94" s="66">
        <f>+Tabla1[[#This Row],[Demanda 2021 (MWh)]]/$H$398</f>
        <v>1.8314955240923592E-3</v>
      </c>
      <c r="J94" s="92">
        <f>Tabla1[[#This Row],[Demanda 2021 (MWh)]]/(365*24)</f>
        <v>3.8317534246575344</v>
      </c>
      <c r="K94" s="21" t="str">
        <f>+IF(Tabla1[[#This Row],[MW Medios]]&gt;=30,"Mayor a 30 MW Med",IF(Tabla1[[#This Row],[MW Medios]]&gt;=5,"Entre 30 y 5 MW Med",IF(Tabla1[[#This Row],[MW Medios]]&gt;=2,"Entre 5 y 2 MW Med","Menor a 2 MW Med")))</f>
        <v>Entre 5 y 2 MW Med</v>
      </c>
    </row>
    <row r="95" spans="1:11" x14ac:dyDescent="0.25">
      <c r="A95" s="65" t="s">
        <v>701</v>
      </c>
      <c r="B95" s="41" t="s">
        <v>702</v>
      </c>
      <c r="C95" s="27" t="s">
        <v>88</v>
      </c>
      <c r="D95" s="25">
        <v>1</v>
      </c>
      <c r="E95" s="41" t="s">
        <v>186</v>
      </c>
      <c r="F95" s="25" t="s">
        <v>5</v>
      </c>
      <c r="G95" s="41" t="s">
        <v>23</v>
      </c>
      <c r="H95" s="44">
        <v>32907.848999999995</v>
      </c>
      <c r="I95" s="66">
        <f>+Tabla1[[#This Row],[Demanda 2021 (MWh)]]/$H$398</f>
        <v>1.7955756080232949E-3</v>
      </c>
      <c r="J95" s="92">
        <f>Tabla1[[#This Row],[Demanda 2021 (MWh)]]/(365*24)</f>
        <v>3.7566037671232873</v>
      </c>
      <c r="K95" s="21" t="str">
        <f>+IF(Tabla1[[#This Row],[MW Medios]]&gt;=30,"Mayor a 30 MW Med",IF(Tabla1[[#This Row],[MW Medios]]&gt;=5,"Entre 30 y 5 MW Med",IF(Tabla1[[#This Row],[MW Medios]]&gt;=2,"Entre 5 y 2 MW Med","Menor a 2 MW Med")))</f>
        <v>Entre 5 y 2 MW Med</v>
      </c>
    </row>
    <row r="96" spans="1:11" x14ac:dyDescent="0.25">
      <c r="A96" s="65" t="s">
        <v>236</v>
      </c>
      <c r="B96" s="41" t="s">
        <v>237</v>
      </c>
      <c r="C96" s="27" t="s">
        <v>1506</v>
      </c>
      <c r="D96" s="25">
        <v>1</v>
      </c>
      <c r="E96" s="41" t="s">
        <v>217</v>
      </c>
      <c r="F96" s="25" t="s">
        <v>5</v>
      </c>
      <c r="G96" s="41" t="s">
        <v>23</v>
      </c>
      <c r="H96" s="44">
        <v>31900.470000000005</v>
      </c>
      <c r="I96" s="66">
        <f>+Tabla1[[#This Row],[Demanda 2021 (MWh)]]/$H$398</f>
        <v>1.7406092332707282E-3</v>
      </c>
      <c r="J96" s="92">
        <f>Tabla1[[#This Row],[Demanda 2021 (MWh)]]/(365*24)</f>
        <v>3.6416061643835622</v>
      </c>
      <c r="K96" s="21" t="str">
        <f>+IF(Tabla1[[#This Row],[MW Medios]]&gt;=30,"Mayor a 30 MW Med",IF(Tabla1[[#This Row],[MW Medios]]&gt;=5,"Entre 30 y 5 MW Med",IF(Tabla1[[#This Row],[MW Medios]]&gt;=2,"Entre 5 y 2 MW Med","Menor a 2 MW Med")))</f>
        <v>Entre 5 y 2 MW Med</v>
      </c>
    </row>
    <row r="97" spans="1:11" x14ac:dyDescent="0.25">
      <c r="A97" s="65" t="s">
        <v>251</v>
      </c>
      <c r="B97" s="41" t="s">
        <v>252</v>
      </c>
      <c r="C97" s="27" t="s">
        <v>1506</v>
      </c>
      <c r="D97" s="25">
        <v>1</v>
      </c>
      <c r="E97" s="41" t="s">
        <v>253</v>
      </c>
      <c r="F97" s="25" t="s">
        <v>5</v>
      </c>
      <c r="G97" s="41" t="s">
        <v>23</v>
      </c>
      <c r="H97" s="44">
        <v>31741.205000000005</v>
      </c>
      <c r="I97" s="66">
        <f>+Tabla1[[#This Row],[Demanda 2021 (MWh)]]/$H$398</f>
        <v>1.7319191378101641E-3</v>
      </c>
      <c r="J97" s="92">
        <f>Tabla1[[#This Row],[Demanda 2021 (MWh)]]/(365*24)</f>
        <v>3.6234252283105031</v>
      </c>
      <c r="K97" s="21" t="str">
        <f>+IF(Tabla1[[#This Row],[MW Medios]]&gt;=30,"Mayor a 30 MW Med",IF(Tabla1[[#This Row],[MW Medios]]&gt;=5,"Entre 30 y 5 MW Med",IF(Tabla1[[#This Row],[MW Medios]]&gt;=2,"Entre 5 y 2 MW Med","Menor a 2 MW Med")))</f>
        <v>Entre 5 y 2 MW Med</v>
      </c>
    </row>
    <row r="98" spans="1:11" x14ac:dyDescent="0.25">
      <c r="A98" s="65" t="s">
        <v>644</v>
      </c>
      <c r="B98" s="41" t="s">
        <v>645</v>
      </c>
      <c r="C98" s="41" t="s">
        <v>1506</v>
      </c>
      <c r="D98" s="25">
        <v>1</v>
      </c>
      <c r="E98" s="41" t="s">
        <v>200</v>
      </c>
      <c r="F98" s="25" t="s">
        <v>5</v>
      </c>
      <c r="G98" s="41"/>
      <c r="H98" s="44">
        <v>31044.278000000002</v>
      </c>
      <c r="I98" s="66">
        <f>+Tabla1[[#This Row],[Demanda 2021 (MWh)]]/$H$398</f>
        <v>1.6938921880155161E-3</v>
      </c>
      <c r="J98" s="92">
        <f>Tabla1[[#This Row],[Demanda 2021 (MWh)]]/(365*24)</f>
        <v>3.5438673515981738</v>
      </c>
      <c r="K98" s="21" t="str">
        <f>+IF(Tabla1[[#This Row],[MW Medios]]&gt;=30,"Mayor a 30 MW Med",IF(Tabla1[[#This Row],[MW Medios]]&gt;=5,"Entre 30 y 5 MW Med",IF(Tabla1[[#This Row],[MW Medios]]&gt;=2,"Entre 5 y 2 MW Med","Menor a 2 MW Med")))</f>
        <v>Entre 5 y 2 MW Med</v>
      </c>
    </row>
    <row r="99" spans="1:11" x14ac:dyDescent="0.25">
      <c r="A99" s="65" t="s">
        <v>243</v>
      </c>
      <c r="B99" s="41" t="s">
        <v>244</v>
      </c>
      <c r="C99" s="41" t="s">
        <v>1506</v>
      </c>
      <c r="D99" s="25">
        <v>1</v>
      </c>
      <c r="E99" s="41" t="s">
        <v>179</v>
      </c>
      <c r="F99" s="25" t="s">
        <v>5</v>
      </c>
      <c r="G99" s="41"/>
      <c r="H99" s="44">
        <v>30708.326000000005</v>
      </c>
      <c r="I99" s="66">
        <f>+Tabla1[[#This Row],[Demanda 2021 (MWh)]]/$H$398</f>
        <v>1.6755613874619266E-3</v>
      </c>
      <c r="J99" s="92">
        <f>Tabla1[[#This Row],[Demanda 2021 (MWh)]]/(365*24)</f>
        <v>3.5055166666666673</v>
      </c>
      <c r="K99" s="21" t="str">
        <f>+IF(Tabla1[[#This Row],[MW Medios]]&gt;=30,"Mayor a 30 MW Med",IF(Tabla1[[#This Row],[MW Medios]]&gt;=5,"Entre 30 y 5 MW Med",IF(Tabla1[[#This Row],[MW Medios]]&gt;=2,"Entre 5 y 2 MW Med","Menor a 2 MW Med")))</f>
        <v>Entre 5 y 2 MW Med</v>
      </c>
    </row>
    <row r="100" spans="1:11" x14ac:dyDescent="0.25">
      <c r="A100" s="65" t="s">
        <v>878</v>
      </c>
      <c r="B100" s="41" t="s">
        <v>879</v>
      </c>
      <c r="C100" s="27" t="s">
        <v>25</v>
      </c>
      <c r="D100" s="25">
        <v>2</v>
      </c>
      <c r="E100" s="41" t="s">
        <v>534</v>
      </c>
      <c r="F100" s="25" t="s">
        <v>5</v>
      </c>
      <c r="G100" s="41" t="s">
        <v>23</v>
      </c>
      <c r="H100" s="44">
        <v>30489.567000000006</v>
      </c>
      <c r="I100" s="66">
        <f>+Tabla1[[#This Row],[Demanda 2021 (MWh)]]/$H$398</f>
        <v>1.6636250763272923E-3</v>
      </c>
      <c r="J100" s="92">
        <f>Tabla1[[#This Row],[Demanda 2021 (MWh)]]/(365*24)</f>
        <v>3.4805441780821926</v>
      </c>
      <c r="K100" s="21" t="str">
        <f>+IF(Tabla1[[#This Row],[MW Medios]]&gt;=30,"Mayor a 30 MW Med",IF(Tabla1[[#This Row],[MW Medios]]&gt;=5,"Entre 30 y 5 MW Med",IF(Tabla1[[#This Row],[MW Medios]]&gt;=2,"Entre 5 y 2 MW Med","Menor a 2 MW Med")))</f>
        <v>Entre 5 y 2 MW Med</v>
      </c>
    </row>
    <row r="101" spans="1:11" x14ac:dyDescent="0.25">
      <c r="A101" s="65" t="s">
        <v>190</v>
      </c>
      <c r="B101" s="41" t="s">
        <v>192</v>
      </c>
      <c r="C101" s="27" t="s">
        <v>1506</v>
      </c>
      <c r="D101" s="25">
        <v>1</v>
      </c>
      <c r="E101" s="41" t="s">
        <v>179</v>
      </c>
      <c r="F101" s="25" t="s">
        <v>5</v>
      </c>
      <c r="G101" s="41" t="s">
        <v>191</v>
      </c>
      <c r="H101" s="44">
        <v>28865.575000000001</v>
      </c>
      <c r="I101" s="66">
        <f>+Tabla1[[#This Row],[Demanda 2021 (MWh)]]/$H$398</f>
        <v>1.5750139847052001E-3</v>
      </c>
      <c r="J101" s="92">
        <f>Tabla1[[#This Row],[Demanda 2021 (MWh)]]/(365*24)</f>
        <v>3.2951569634703195</v>
      </c>
      <c r="K101" s="21" t="str">
        <f>+IF(Tabla1[[#This Row],[MW Medios]]&gt;=30,"Mayor a 30 MW Med",IF(Tabla1[[#This Row],[MW Medios]]&gt;=5,"Entre 30 y 5 MW Med",IF(Tabla1[[#This Row],[MW Medios]]&gt;=2,"Entre 5 y 2 MW Med","Menor a 2 MW Med")))</f>
        <v>Entre 5 y 2 MW Med</v>
      </c>
    </row>
    <row r="102" spans="1:11" x14ac:dyDescent="0.25">
      <c r="A102" s="65" t="s">
        <v>440</v>
      </c>
      <c r="B102" s="41" t="s">
        <v>441</v>
      </c>
      <c r="C102" s="27" t="s">
        <v>1506</v>
      </c>
      <c r="D102" s="25">
        <v>1</v>
      </c>
      <c r="E102" s="41" t="s">
        <v>200</v>
      </c>
      <c r="F102" s="25" t="s">
        <v>5</v>
      </c>
      <c r="G102" s="41" t="s">
        <v>23</v>
      </c>
      <c r="H102" s="44">
        <v>28601.451000000001</v>
      </c>
      <c r="I102" s="66">
        <f>+Tabla1[[#This Row],[Demanda 2021 (MWh)]]/$H$398</f>
        <v>1.5606023891039942E-3</v>
      </c>
      <c r="J102" s="92">
        <f>Tabla1[[#This Row],[Demanda 2021 (MWh)]]/(365*24)</f>
        <v>3.2650058219178084</v>
      </c>
      <c r="K102" s="21" t="str">
        <f>+IF(Tabla1[[#This Row],[MW Medios]]&gt;=30,"Mayor a 30 MW Med",IF(Tabla1[[#This Row],[MW Medios]]&gt;=5,"Entre 30 y 5 MW Med",IF(Tabla1[[#This Row],[MW Medios]]&gt;=2,"Entre 5 y 2 MW Med","Menor a 2 MW Med")))</f>
        <v>Entre 5 y 2 MW Med</v>
      </c>
    </row>
    <row r="103" spans="1:11" x14ac:dyDescent="0.25">
      <c r="A103" s="65" t="s">
        <v>289</v>
      </c>
      <c r="B103" s="41" t="s">
        <v>290</v>
      </c>
      <c r="C103" s="41" t="s">
        <v>1506</v>
      </c>
      <c r="D103" s="25">
        <v>1</v>
      </c>
      <c r="E103" s="41" t="s">
        <v>189</v>
      </c>
      <c r="F103" s="25" t="s">
        <v>5</v>
      </c>
      <c r="G103" s="41"/>
      <c r="H103" s="44">
        <v>28351.677</v>
      </c>
      <c r="I103" s="66">
        <f>+Tabla1[[#This Row],[Demanda 2021 (MWh)]]/$H$398</f>
        <v>1.5469737832987831E-3</v>
      </c>
      <c r="J103" s="92">
        <f>Tabla1[[#This Row],[Demanda 2021 (MWh)]]/(365*24)</f>
        <v>3.236492808219178</v>
      </c>
      <c r="K103" s="21" t="str">
        <f>+IF(Tabla1[[#This Row],[MW Medios]]&gt;=30,"Mayor a 30 MW Med",IF(Tabla1[[#This Row],[MW Medios]]&gt;=5,"Entre 30 y 5 MW Med",IF(Tabla1[[#This Row],[MW Medios]]&gt;=2,"Entre 5 y 2 MW Med","Menor a 2 MW Med")))</f>
        <v>Entre 5 y 2 MW Med</v>
      </c>
    </row>
    <row r="104" spans="1:11" x14ac:dyDescent="0.25">
      <c r="A104" s="65" t="s">
        <v>530</v>
      </c>
      <c r="B104" s="41" t="s">
        <v>531</v>
      </c>
      <c r="C104" s="27" t="s">
        <v>1506</v>
      </c>
      <c r="D104" s="25">
        <v>1</v>
      </c>
      <c r="E104" s="41" t="s">
        <v>217</v>
      </c>
      <c r="F104" s="25" t="s">
        <v>5</v>
      </c>
      <c r="G104" s="41" t="s">
        <v>23</v>
      </c>
      <c r="H104" s="44">
        <v>27925.517</v>
      </c>
      <c r="I104" s="66">
        <f>+Tabla1[[#This Row],[Demanda 2021 (MWh)]]/$H$398</f>
        <v>1.5237208960889503E-3</v>
      </c>
      <c r="J104" s="92">
        <f>Tabla1[[#This Row],[Demanda 2021 (MWh)]]/(365*24)</f>
        <v>3.1878444063926938</v>
      </c>
      <c r="K104" s="21" t="str">
        <f>+IF(Tabla1[[#This Row],[MW Medios]]&gt;=30,"Mayor a 30 MW Med",IF(Tabla1[[#This Row],[MW Medios]]&gt;=5,"Entre 30 y 5 MW Med",IF(Tabla1[[#This Row],[MW Medios]]&gt;=2,"Entre 5 y 2 MW Med","Menor a 2 MW Med")))</f>
        <v>Entre 5 y 2 MW Med</v>
      </c>
    </row>
    <row r="105" spans="1:11" x14ac:dyDescent="0.25">
      <c r="A105" s="65" t="s">
        <v>366</v>
      </c>
      <c r="B105" s="41" t="s">
        <v>367</v>
      </c>
      <c r="C105" s="27" t="s">
        <v>1506</v>
      </c>
      <c r="D105" s="25">
        <v>1</v>
      </c>
      <c r="E105" s="41" t="s">
        <v>189</v>
      </c>
      <c r="F105" s="25" t="s">
        <v>5</v>
      </c>
      <c r="G105" s="41" t="s">
        <v>191</v>
      </c>
      <c r="H105" s="44">
        <v>27733.798000000003</v>
      </c>
      <c r="I105" s="66">
        <f>+Tabla1[[#This Row],[Demanda 2021 (MWh)]]/$H$398</f>
        <v>1.5132599887232147E-3</v>
      </c>
      <c r="J105" s="92">
        <f>Tabla1[[#This Row],[Demanda 2021 (MWh)]]/(365*24)</f>
        <v>3.1659586757990872</v>
      </c>
      <c r="K105" s="21" t="str">
        <f>+IF(Tabla1[[#This Row],[MW Medios]]&gt;=30,"Mayor a 30 MW Med",IF(Tabla1[[#This Row],[MW Medios]]&gt;=5,"Entre 30 y 5 MW Med",IF(Tabla1[[#This Row],[MW Medios]]&gt;=2,"Entre 5 y 2 MW Med","Menor a 2 MW Med")))</f>
        <v>Entre 5 y 2 MW Med</v>
      </c>
    </row>
    <row r="106" spans="1:11" x14ac:dyDescent="0.25">
      <c r="A106" s="65" t="s">
        <v>338</v>
      </c>
      <c r="B106" s="41" t="s">
        <v>339</v>
      </c>
      <c r="C106" s="27" t="s">
        <v>1506</v>
      </c>
      <c r="D106" s="25">
        <v>1</v>
      </c>
      <c r="E106" s="41" t="s">
        <v>200</v>
      </c>
      <c r="F106" s="25" t="s">
        <v>5</v>
      </c>
      <c r="G106" s="41" t="s">
        <v>306</v>
      </c>
      <c r="H106" s="44">
        <v>27594.647000000001</v>
      </c>
      <c r="I106" s="66">
        <f>+Tabla1[[#This Row],[Demanda 2021 (MWh)]]/$H$398</f>
        <v>1.5056673885070154E-3</v>
      </c>
      <c r="J106" s="92">
        <f>Tabla1[[#This Row],[Demanda 2021 (MWh)]]/(365*24)</f>
        <v>3.1500738584474886</v>
      </c>
      <c r="K106" s="21" t="str">
        <f>+IF(Tabla1[[#This Row],[MW Medios]]&gt;=30,"Mayor a 30 MW Med",IF(Tabla1[[#This Row],[MW Medios]]&gt;=5,"Entre 30 y 5 MW Med",IF(Tabla1[[#This Row],[MW Medios]]&gt;=2,"Entre 5 y 2 MW Med","Menor a 2 MW Med")))</f>
        <v>Entre 5 y 2 MW Med</v>
      </c>
    </row>
    <row r="107" spans="1:11" x14ac:dyDescent="0.25">
      <c r="A107" s="65" t="s">
        <v>919</v>
      </c>
      <c r="B107" s="41" t="s">
        <v>920</v>
      </c>
      <c r="C107" s="27" t="s">
        <v>1506</v>
      </c>
      <c r="D107" s="25">
        <v>1</v>
      </c>
      <c r="E107" s="41" t="s">
        <v>179</v>
      </c>
      <c r="F107" s="25" t="s">
        <v>5</v>
      </c>
      <c r="G107" s="41" t="s">
        <v>23</v>
      </c>
      <c r="H107" s="44">
        <v>27524.335999999999</v>
      </c>
      <c r="I107" s="66">
        <f>+Tabla1[[#This Row],[Demanda 2021 (MWh)]]/$H$398</f>
        <v>1.5018309567616367E-3</v>
      </c>
      <c r="J107" s="92">
        <f>Tabla1[[#This Row],[Demanda 2021 (MWh)]]/(365*24)</f>
        <v>3.1420474885844749</v>
      </c>
      <c r="K107" s="21" t="str">
        <f>+IF(Tabla1[[#This Row],[MW Medios]]&gt;=30,"Mayor a 30 MW Med",IF(Tabla1[[#This Row],[MW Medios]]&gt;=5,"Entre 30 y 5 MW Med",IF(Tabla1[[#This Row],[MW Medios]]&gt;=2,"Entre 5 y 2 MW Med","Menor a 2 MW Med")))</f>
        <v>Entre 5 y 2 MW Med</v>
      </c>
    </row>
    <row r="108" spans="1:11" x14ac:dyDescent="0.25">
      <c r="A108" s="65" t="s">
        <v>400</v>
      </c>
      <c r="B108" s="41" t="s">
        <v>401</v>
      </c>
      <c r="C108" s="27" t="s">
        <v>1506</v>
      </c>
      <c r="D108" s="25">
        <v>1</v>
      </c>
      <c r="E108" s="41" t="s">
        <v>253</v>
      </c>
      <c r="F108" s="25" t="s">
        <v>5</v>
      </c>
      <c r="G108" s="41" t="s">
        <v>23</v>
      </c>
      <c r="H108" s="44">
        <v>27421.269999999997</v>
      </c>
      <c r="I108" s="66">
        <f>+Tabla1[[#This Row],[Demanda 2021 (MWh)]]/$H$398</f>
        <v>1.4962072894226827E-3</v>
      </c>
      <c r="J108" s="92">
        <f>Tabla1[[#This Row],[Demanda 2021 (MWh)]]/(365*24)</f>
        <v>3.1302819634703192</v>
      </c>
      <c r="K108" s="21" t="str">
        <f>+IF(Tabla1[[#This Row],[MW Medios]]&gt;=30,"Mayor a 30 MW Med",IF(Tabla1[[#This Row],[MW Medios]]&gt;=5,"Entre 30 y 5 MW Med",IF(Tabla1[[#This Row],[MW Medios]]&gt;=2,"Entre 5 y 2 MW Med","Menor a 2 MW Med")))</f>
        <v>Entre 5 y 2 MW Med</v>
      </c>
    </row>
    <row r="109" spans="1:11" x14ac:dyDescent="0.25">
      <c r="A109" s="65" t="s">
        <v>547</v>
      </c>
      <c r="B109" s="41" t="s">
        <v>548</v>
      </c>
      <c r="C109" s="27" t="s">
        <v>1506</v>
      </c>
      <c r="D109" s="25">
        <v>1</v>
      </c>
      <c r="E109" s="41" t="s">
        <v>179</v>
      </c>
      <c r="F109" s="25" t="s">
        <v>5</v>
      </c>
      <c r="G109" s="41" t="s">
        <v>23</v>
      </c>
      <c r="H109" s="44">
        <v>26439.528000000002</v>
      </c>
      <c r="I109" s="66">
        <f>+Tabla1[[#This Row],[Demanda 2021 (MWh)]]/$H$398</f>
        <v>1.442639765499378E-3</v>
      </c>
      <c r="J109" s="92">
        <f>Tabla1[[#This Row],[Demanda 2021 (MWh)]]/(365*24)</f>
        <v>3.0182109589041097</v>
      </c>
      <c r="K109" s="21" t="str">
        <f>+IF(Tabla1[[#This Row],[MW Medios]]&gt;=30,"Mayor a 30 MW Med",IF(Tabla1[[#This Row],[MW Medios]]&gt;=5,"Entre 30 y 5 MW Med",IF(Tabla1[[#This Row],[MW Medios]]&gt;=2,"Entre 5 y 2 MW Med","Menor a 2 MW Med")))</f>
        <v>Entre 5 y 2 MW Med</v>
      </c>
    </row>
    <row r="110" spans="1:11" x14ac:dyDescent="0.25">
      <c r="A110" s="65" t="s">
        <v>352</v>
      </c>
      <c r="B110" s="41" t="s">
        <v>353</v>
      </c>
      <c r="C110" s="27" t="s">
        <v>1506</v>
      </c>
      <c r="D110" s="25">
        <v>1</v>
      </c>
      <c r="E110" s="41" t="s">
        <v>354</v>
      </c>
      <c r="F110" s="25" t="s">
        <v>5</v>
      </c>
      <c r="G110" s="41" t="s">
        <v>23</v>
      </c>
      <c r="H110" s="44">
        <v>25993.724000000002</v>
      </c>
      <c r="I110" s="66">
        <f>+Tabla1[[#This Row],[Demanda 2021 (MWh)]]/$H$398</f>
        <v>1.4183150280071396E-3</v>
      </c>
      <c r="J110" s="92">
        <f>Tabla1[[#This Row],[Demanda 2021 (MWh)]]/(365*24)</f>
        <v>2.967320091324201</v>
      </c>
      <c r="K110" s="21" t="str">
        <f>+IF(Tabla1[[#This Row],[MW Medios]]&gt;=30,"Mayor a 30 MW Med",IF(Tabla1[[#This Row],[MW Medios]]&gt;=5,"Entre 30 y 5 MW Med",IF(Tabla1[[#This Row],[MW Medios]]&gt;=2,"Entre 5 y 2 MW Med","Menor a 2 MW Med")))</f>
        <v>Entre 5 y 2 MW Med</v>
      </c>
    </row>
    <row r="111" spans="1:11" x14ac:dyDescent="0.25">
      <c r="A111" s="65" t="s">
        <v>577</v>
      </c>
      <c r="B111" s="41" t="s">
        <v>578</v>
      </c>
      <c r="C111" s="27" t="s">
        <v>67</v>
      </c>
      <c r="D111" s="25">
        <v>2</v>
      </c>
      <c r="E111" s="41" t="s">
        <v>283</v>
      </c>
      <c r="F111" s="25" t="s">
        <v>5</v>
      </c>
      <c r="G111" s="41" t="s">
        <v>23</v>
      </c>
      <c r="H111" s="44">
        <v>25955.85</v>
      </c>
      <c r="I111" s="66">
        <f>+Tabla1[[#This Row],[Demanda 2021 (MWh)]]/$H$398</f>
        <v>1.4162484805832021E-3</v>
      </c>
      <c r="J111" s="92">
        <f>Tabla1[[#This Row],[Demanda 2021 (MWh)]]/(365*24)</f>
        <v>2.9629965753424656</v>
      </c>
      <c r="K111" s="21" t="str">
        <f>+IF(Tabla1[[#This Row],[MW Medios]]&gt;=30,"Mayor a 30 MW Med",IF(Tabla1[[#This Row],[MW Medios]]&gt;=5,"Entre 30 y 5 MW Med",IF(Tabla1[[#This Row],[MW Medios]]&gt;=2,"Entre 5 y 2 MW Med","Menor a 2 MW Med")))</f>
        <v>Entre 5 y 2 MW Med</v>
      </c>
    </row>
    <row r="112" spans="1:11" x14ac:dyDescent="0.25">
      <c r="A112" s="65" t="s">
        <v>973</v>
      </c>
      <c r="B112" s="41" t="s">
        <v>974</v>
      </c>
      <c r="C112" s="27" t="s">
        <v>1506</v>
      </c>
      <c r="D112" s="25">
        <v>1</v>
      </c>
      <c r="E112" s="41" t="s">
        <v>200</v>
      </c>
      <c r="F112" s="25" t="s">
        <v>5</v>
      </c>
      <c r="G112" s="41" t="s">
        <v>23</v>
      </c>
      <c r="H112" s="44">
        <v>25905.359000000004</v>
      </c>
      <c r="I112" s="66">
        <f>+Tabla1[[#This Row],[Demanda 2021 (MWh)]]/$H$398</f>
        <v>1.4134935023400268E-3</v>
      </c>
      <c r="J112" s="92">
        <f>Tabla1[[#This Row],[Demanda 2021 (MWh)]]/(365*24)</f>
        <v>2.9572327625570782</v>
      </c>
      <c r="K112" s="21" t="str">
        <f>+IF(Tabla1[[#This Row],[MW Medios]]&gt;=30,"Mayor a 30 MW Med",IF(Tabla1[[#This Row],[MW Medios]]&gt;=5,"Entre 30 y 5 MW Med",IF(Tabla1[[#This Row],[MW Medios]]&gt;=2,"Entre 5 y 2 MW Med","Menor a 2 MW Med")))</f>
        <v>Entre 5 y 2 MW Med</v>
      </c>
    </row>
    <row r="113" spans="1:11" x14ac:dyDescent="0.25">
      <c r="A113" s="65" t="s">
        <v>383</v>
      </c>
      <c r="B113" s="41" t="s">
        <v>384</v>
      </c>
      <c r="C113" s="27" t="s">
        <v>1506</v>
      </c>
      <c r="D113" s="25">
        <v>1</v>
      </c>
      <c r="E113" s="41" t="s">
        <v>208</v>
      </c>
      <c r="F113" s="25" t="s">
        <v>5</v>
      </c>
      <c r="G113" s="41" t="s">
        <v>23</v>
      </c>
      <c r="H113" s="44">
        <v>25698.563000000002</v>
      </c>
      <c r="I113" s="66">
        <f>+Tabla1[[#This Row],[Demanda 2021 (MWh)]]/$H$398</f>
        <v>1.4022099373328825E-3</v>
      </c>
      <c r="J113" s="92">
        <f>Tabla1[[#This Row],[Demanda 2021 (MWh)]]/(365*24)</f>
        <v>2.9336259132420093</v>
      </c>
      <c r="K113" s="21" t="str">
        <f>+IF(Tabla1[[#This Row],[MW Medios]]&gt;=30,"Mayor a 30 MW Med",IF(Tabla1[[#This Row],[MW Medios]]&gt;=5,"Entre 30 y 5 MW Med",IF(Tabla1[[#This Row],[MW Medios]]&gt;=2,"Entre 5 y 2 MW Med","Menor a 2 MW Med")))</f>
        <v>Entre 5 y 2 MW Med</v>
      </c>
    </row>
    <row r="114" spans="1:11" x14ac:dyDescent="0.25">
      <c r="A114" s="65" t="s">
        <v>213</v>
      </c>
      <c r="B114" s="41" t="s">
        <v>219</v>
      </c>
      <c r="C114" s="27" t="s">
        <v>1506</v>
      </c>
      <c r="D114" s="25">
        <v>1</v>
      </c>
      <c r="E114" s="41" t="s">
        <v>221</v>
      </c>
      <c r="F114" s="25" t="s">
        <v>5</v>
      </c>
      <c r="G114" s="41" t="s">
        <v>212</v>
      </c>
      <c r="H114" s="44">
        <v>25555.370000000003</v>
      </c>
      <c r="I114" s="66">
        <f>+Tabla1[[#This Row],[Demanda 2021 (MWh)]]/$H$398</f>
        <v>1.3943967904438326E-3</v>
      </c>
      <c r="J114" s="92">
        <f>Tabla1[[#This Row],[Demanda 2021 (MWh)]]/(365*24)</f>
        <v>2.9172796803652972</v>
      </c>
      <c r="K114" s="21" t="str">
        <f>+IF(Tabla1[[#This Row],[MW Medios]]&gt;=30,"Mayor a 30 MW Med",IF(Tabla1[[#This Row],[MW Medios]]&gt;=5,"Entre 30 y 5 MW Med",IF(Tabla1[[#This Row],[MW Medios]]&gt;=2,"Entre 5 y 2 MW Med","Menor a 2 MW Med")))</f>
        <v>Entre 5 y 2 MW Med</v>
      </c>
    </row>
    <row r="115" spans="1:11" x14ac:dyDescent="0.25">
      <c r="A115" s="65" t="s">
        <v>328</v>
      </c>
      <c r="B115" s="41" t="s">
        <v>329</v>
      </c>
      <c r="C115" s="27" t="s">
        <v>1506</v>
      </c>
      <c r="D115" s="25">
        <v>1</v>
      </c>
      <c r="E115" s="41" t="s">
        <v>200</v>
      </c>
      <c r="F115" s="25" t="s">
        <v>5</v>
      </c>
      <c r="G115" s="41" t="s">
        <v>306</v>
      </c>
      <c r="H115" s="44">
        <v>25343.110000000004</v>
      </c>
      <c r="I115" s="66">
        <f>+Tabla1[[#This Row],[Demanda 2021 (MWh)]]/$H$398</f>
        <v>1.382815089112973E-3</v>
      </c>
      <c r="J115" s="92">
        <f>Tabla1[[#This Row],[Demanda 2021 (MWh)]]/(365*24)</f>
        <v>2.8930490867579914</v>
      </c>
      <c r="K115" s="21" t="str">
        <f>+IF(Tabla1[[#This Row],[MW Medios]]&gt;=30,"Mayor a 30 MW Med",IF(Tabla1[[#This Row],[MW Medios]]&gt;=5,"Entre 30 y 5 MW Med",IF(Tabla1[[#This Row],[MW Medios]]&gt;=2,"Entre 5 y 2 MW Med","Menor a 2 MW Med")))</f>
        <v>Entre 5 y 2 MW Med</v>
      </c>
    </row>
    <row r="116" spans="1:11" x14ac:dyDescent="0.25">
      <c r="A116" s="65" t="s">
        <v>917</v>
      </c>
      <c r="B116" s="41" t="s">
        <v>918</v>
      </c>
      <c r="C116" s="27" t="s">
        <v>74</v>
      </c>
      <c r="D116" s="25">
        <v>2</v>
      </c>
      <c r="E116" s="41" t="s">
        <v>270</v>
      </c>
      <c r="F116" s="25" t="s">
        <v>5</v>
      </c>
      <c r="G116" s="41" t="s">
        <v>23</v>
      </c>
      <c r="H116" s="44">
        <v>25037.573999999997</v>
      </c>
      <c r="I116" s="66">
        <f>+Tabla1[[#This Row],[Demanda 2021 (MWh)]]/$H$398</f>
        <v>1.3661438995443988E-3</v>
      </c>
      <c r="J116" s="92">
        <f>Tabla1[[#This Row],[Demanda 2021 (MWh)]]/(365*24)</f>
        <v>2.8581705479452051</v>
      </c>
      <c r="K116" s="21" t="str">
        <f>+IF(Tabla1[[#This Row],[MW Medios]]&gt;=30,"Mayor a 30 MW Med",IF(Tabla1[[#This Row],[MW Medios]]&gt;=5,"Entre 30 y 5 MW Med",IF(Tabla1[[#This Row],[MW Medios]]&gt;=2,"Entre 5 y 2 MW Med","Menor a 2 MW Med")))</f>
        <v>Entre 5 y 2 MW Med</v>
      </c>
    </row>
    <row r="117" spans="1:11" x14ac:dyDescent="0.25">
      <c r="A117" s="65" t="s">
        <v>524</v>
      </c>
      <c r="B117" s="41" t="s">
        <v>525</v>
      </c>
      <c r="C117" s="27" t="s">
        <v>1506</v>
      </c>
      <c r="D117" s="25">
        <v>1</v>
      </c>
      <c r="E117" s="41" t="s">
        <v>179</v>
      </c>
      <c r="F117" s="25" t="s">
        <v>5</v>
      </c>
      <c r="G117" s="41" t="s">
        <v>23</v>
      </c>
      <c r="H117" s="44">
        <v>24929.677000000003</v>
      </c>
      <c r="I117" s="66">
        <f>+Tabla1[[#This Row],[Demanda 2021 (MWh)]]/$H$398</f>
        <v>1.3602566347347517E-3</v>
      </c>
      <c r="J117" s="92">
        <f>Tabla1[[#This Row],[Demanda 2021 (MWh)]]/(365*24)</f>
        <v>2.8458535388127859</v>
      </c>
      <c r="K117" s="21" t="str">
        <f>+IF(Tabla1[[#This Row],[MW Medios]]&gt;=30,"Mayor a 30 MW Med",IF(Tabla1[[#This Row],[MW Medios]]&gt;=5,"Entre 30 y 5 MW Med",IF(Tabla1[[#This Row],[MW Medios]]&gt;=2,"Entre 5 y 2 MW Med","Menor a 2 MW Med")))</f>
        <v>Entre 5 y 2 MW Med</v>
      </c>
    </row>
    <row r="118" spans="1:11" x14ac:dyDescent="0.25">
      <c r="A118" s="65" t="s">
        <v>284</v>
      </c>
      <c r="B118" s="41" t="s">
        <v>285</v>
      </c>
      <c r="C118" s="27" t="s">
        <v>1506</v>
      </c>
      <c r="D118" s="25">
        <v>1</v>
      </c>
      <c r="E118" s="41" t="s">
        <v>286</v>
      </c>
      <c r="F118" s="25" t="s">
        <v>5</v>
      </c>
      <c r="G118" s="41" t="s">
        <v>23</v>
      </c>
      <c r="H118" s="44">
        <v>24251.620999999999</v>
      </c>
      <c r="I118" s="66">
        <f>+Tabla1[[#This Row],[Demanda 2021 (MWh)]]/$H$398</f>
        <v>1.3232593574446483E-3</v>
      </c>
      <c r="J118" s="92">
        <f>Tabla1[[#This Row],[Demanda 2021 (MWh)]]/(365*24)</f>
        <v>2.7684498858447486</v>
      </c>
      <c r="K118" s="21" t="str">
        <f>+IF(Tabla1[[#This Row],[MW Medios]]&gt;=30,"Mayor a 30 MW Med",IF(Tabla1[[#This Row],[MW Medios]]&gt;=5,"Entre 30 y 5 MW Med",IF(Tabla1[[#This Row],[MW Medios]]&gt;=2,"Entre 5 y 2 MW Med","Menor a 2 MW Med")))</f>
        <v>Entre 5 y 2 MW Med</v>
      </c>
    </row>
    <row r="119" spans="1:11" x14ac:dyDescent="0.25">
      <c r="A119" s="65" t="s">
        <v>445</v>
      </c>
      <c r="B119" s="41" t="s">
        <v>446</v>
      </c>
      <c r="C119" s="27" t="s">
        <v>1506</v>
      </c>
      <c r="D119" s="25">
        <v>1</v>
      </c>
      <c r="E119" s="41" t="s">
        <v>200</v>
      </c>
      <c r="F119" s="25" t="s">
        <v>5</v>
      </c>
      <c r="G119" s="41" t="s">
        <v>23</v>
      </c>
      <c r="H119" s="44">
        <v>24047.896000000004</v>
      </c>
      <c r="I119" s="66">
        <f>+Tabla1[[#This Row],[Demanda 2021 (MWh)]]/$H$398</f>
        <v>1.3121433577102221E-3</v>
      </c>
      <c r="J119" s="92">
        <f>Tabla1[[#This Row],[Demanda 2021 (MWh)]]/(365*24)</f>
        <v>2.7451936073059366</v>
      </c>
      <c r="K119" s="21" t="str">
        <f>+IF(Tabla1[[#This Row],[MW Medios]]&gt;=30,"Mayor a 30 MW Med",IF(Tabla1[[#This Row],[MW Medios]]&gt;=5,"Entre 30 y 5 MW Med",IF(Tabla1[[#This Row],[MW Medios]]&gt;=2,"Entre 5 y 2 MW Med","Menor a 2 MW Med")))</f>
        <v>Entre 5 y 2 MW Med</v>
      </c>
    </row>
    <row r="120" spans="1:11" x14ac:dyDescent="0.25">
      <c r="A120" s="65" t="s">
        <v>212</v>
      </c>
      <c r="B120" s="41" t="s">
        <v>214</v>
      </c>
      <c r="C120" s="27" t="s">
        <v>1506</v>
      </c>
      <c r="D120" s="25">
        <v>1</v>
      </c>
      <c r="E120" s="41" t="s">
        <v>200</v>
      </c>
      <c r="F120" s="25" t="s">
        <v>5</v>
      </c>
      <c r="G120" s="41" t="s">
        <v>213</v>
      </c>
      <c r="H120" s="44">
        <v>24028.282999999999</v>
      </c>
      <c r="I120" s="66">
        <f>+Tabla1[[#This Row],[Demanda 2021 (MWh)]]/$H$398</f>
        <v>1.3110731989040307E-3</v>
      </c>
      <c r="J120" s="92">
        <f>Tabla1[[#This Row],[Demanda 2021 (MWh)]]/(365*24)</f>
        <v>2.7429546803652967</v>
      </c>
      <c r="K120" s="21" t="str">
        <f>+IF(Tabla1[[#This Row],[MW Medios]]&gt;=30,"Mayor a 30 MW Med",IF(Tabla1[[#This Row],[MW Medios]]&gt;=5,"Entre 30 y 5 MW Med",IF(Tabla1[[#This Row],[MW Medios]]&gt;=2,"Entre 5 y 2 MW Med","Menor a 2 MW Med")))</f>
        <v>Entre 5 y 2 MW Med</v>
      </c>
    </row>
    <row r="121" spans="1:11" x14ac:dyDescent="0.25">
      <c r="A121" s="65" t="s">
        <v>834</v>
      </c>
      <c r="B121" s="41" t="s">
        <v>835</v>
      </c>
      <c r="C121" s="27" t="s">
        <v>1506</v>
      </c>
      <c r="D121" s="25">
        <v>1</v>
      </c>
      <c r="E121" s="41" t="s">
        <v>34</v>
      </c>
      <c r="F121" s="25" t="s">
        <v>5</v>
      </c>
      <c r="G121" s="41" t="s">
        <v>23</v>
      </c>
      <c r="H121" s="44">
        <v>23717.225999999999</v>
      </c>
      <c r="I121" s="66">
        <f>+Tabla1[[#This Row],[Demanda 2021 (MWh)]]/$H$398</f>
        <v>1.294100762878057E-3</v>
      </c>
      <c r="J121" s="92">
        <f>Tabla1[[#This Row],[Demanda 2021 (MWh)]]/(365*24)</f>
        <v>2.7074458904109586</v>
      </c>
      <c r="K121" s="21" t="str">
        <f>+IF(Tabla1[[#This Row],[MW Medios]]&gt;=30,"Mayor a 30 MW Med",IF(Tabla1[[#This Row],[MW Medios]]&gt;=5,"Entre 30 y 5 MW Med",IF(Tabla1[[#This Row],[MW Medios]]&gt;=2,"Entre 5 y 2 MW Med","Menor a 2 MW Med")))</f>
        <v>Entre 5 y 2 MW Med</v>
      </c>
    </row>
    <row r="122" spans="1:11" x14ac:dyDescent="0.25">
      <c r="A122" s="65" t="s">
        <v>227</v>
      </c>
      <c r="B122" s="41" t="s">
        <v>228</v>
      </c>
      <c r="C122" s="27" t="s">
        <v>88</v>
      </c>
      <c r="D122" s="25">
        <v>1</v>
      </c>
      <c r="E122" s="41" t="s">
        <v>186</v>
      </c>
      <c r="F122" s="25" t="s">
        <v>5</v>
      </c>
      <c r="G122" s="41" t="s">
        <v>23</v>
      </c>
      <c r="H122" s="44">
        <v>23492.821</v>
      </c>
      <c r="I122" s="66">
        <f>+Tabla1[[#This Row],[Demanda 2021 (MWh)]]/$H$398</f>
        <v>1.2818563848174167E-3</v>
      </c>
      <c r="J122" s="92">
        <f>Tabla1[[#This Row],[Demanda 2021 (MWh)]]/(365*24)</f>
        <v>2.6818288812785389</v>
      </c>
      <c r="K122" s="21" t="str">
        <f>+IF(Tabla1[[#This Row],[MW Medios]]&gt;=30,"Mayor a 30 MW Med",IF(Tabla1[[#This Row],[MW Medios]]&gt;=5,"Entre 30 y 5 MW Med",IF(Tabla1[[#This Row],[MW Medios]]&gt;=2,"Entre 5 y 2 MW Med","Menor a 2 MW Med")))</f>
        <v>Entre 5 y 2 MW Med</v>
      </c>
    </row>
    <row r="123" spans="1:11" x14ac:dyDescent="0.25">
      <c r="A123" s="65" t="s">
        <v>326</v>
      </c>
      <c r="B123" s="41" t="s">
        <v>327</v>
      </c>
      <c r="C123" s="27" t="s">
        <v>1506</v>
      </c>
      <c r="D123" s="25">
        <v>1</v>
      </c>
      <c r="E123" s="41" t="s">
        <v>200</v>
      </c>
      <c r="F123" s="25" t="s">
        <v>5</v>
      </c>
      <c r="G123" s="41" t="s">
        <v>306</v>
      </c>
      <c r="H123" s="44">
        <v>23361.364000000001</v>
      </c>
      <c r="I123" s="66">
        <f>+Tabla1[[#This Row],[Demanda 2021 (MWh)]]/$H$398</f>
        <v>1.2746835980848679E-3</v>
      </c>
      <c r="J123" s="92">
        <f>Tabla1[[#This Row],[Demanda 2021 (MWh)]]/(365*24)</f>
        <v>2.6668223744292239</v>
      </c>
      <c r="K123" s="21" t="str">
        <f>+IF(Tabla1[[#This Row],[MW Medios]]&gt;=30,"Mayor a 30 MW Med",IF(Tabla1[[#This Row],[MW Medios]]&gt;=5,"Entre 30 y 5 MW Med",IF(Tabla1[[#This Row],[MW Medios]]&gt;=2,"Entre 5 y 2 MW Med","Menor a 2 MW Med")))</f>
        <v>Entre 5 y 2 MW Med</v>
      </c>
    </row>
    <row r="124" spans="1:11" x14ac:dyDescent="0.25">
      <c r="A124" s="65" t="s">
        <v>853</v>
      </c>
      <c r="B124" s="41" t="s">
        <v>854</v>
      </c>
      <c r="C124" s="27" t="s">
        <v>74</v>
      </c>
      <c r="D124" s="25">
        <v>2</v>
      </c>
      <c r="E124" s="41" t="s">
        <v>270</v>
      </c>
      <c r="F124" s="25" t="s">
        <v>5</v>
      </c>
      <c r="G124" s="41" t="s">
        <v>23</v>
      </c>
      <c r="H124" s="44">
        <v>22185.309000000001</v>
      </c>
      <c r="I124" s="66">
        <f>+Tabla1[[#This Row],[Demanda 2021 (MWh)]]/$H$398</f>
        <v>1.210513628431311E-3</v>
      </c>
      <c r="J124" s="92">
        <f>Tabla1[[#This Row],[Demanda 2021 (MWh)]]/(365*24)</f>
        <v>2.5325695205479453</v>
      </c>
      <c r="K124" s="21" t="str">
        <f>+IF(Tabla1[[#This Row],[MW Medios]]&gt;=30,"Mayor a 30 MW Med",IF(Tabla1[[#This Row],[MW Medios]]&gt;=5,"Entre 30 y 5 MW Med",IF(Tabla1[[#This Row],[MW Medios]]&gt;=2,"Entre 5 y 2 MW Med","Menor a 2 MW Med")))</f>
        <v>Entre 5 y 2 MW Med</v>
      </c>
    </row>
    <row r="125" spans="1:11" x14ac:dyDescent="0.25">
      <c r="A125" s="65" t="s">
        <v>447</v>
      </c>
      <c r="B125" s="41" t="s">
        <v>448</v>
      </c>
      <c r="C125" s="27" t="s">
        <v>64</v>
      </c>
      <c r="D125" s="25">
        <v>2</v>
      </c>
      <c r="E125" s="41" t="s">
        <v>449</v>
      </c>
      <c r="F125" s="25" t="s">
        <v>5</v>
      </c>
      <c r="G125" s="41" t="s">
        <v>23</v>
      </c>
      <c r="H125" s="44">
        <v>21818.791000000001</v>
      </c>
      <c r="I125" s="66">
        <f>+Tabla1[[#This Row],[Demanda 2021 (MWh)]]/$H$398</f>
        <v>1.1905150323303782E-3</v>
      </c>
      <c r="J125" s="92">
        <f>Tabla1[[#This Row],[Demanda 2021 (MWh)]]/(365*24)</f>
        <v>2.4907295662100459</v>
      </c>
      <c r="K125" s="21" t="str">
        <f>+IF(Tabla1[[#This Row],[MW Medios]]&gt;=30,"Mayor a 30 MW Med",IF(Tabla1[[#This Row],[MW Medios]]&gt;=5,"Entre 30 y 5 MW Med",IF(Tabla1[[#This Row],[MW Medios]]&gt;=2,"Entre 5 y 2 MW Med","Menor a 2 MW Med")))</f>
        <v>Entre 5 y 2 MW Med</v>
      </c>
    </row>
    <row r="126" spans="1:11" x14ac:dyDescent="0.25">
      <c r="A126" s="65" t="s">
        <v>336</v>
      </c>
      <c r="B126" s="41" t="s">
        <v>337</v>
      </c>
      <c r="C126" s="27" t="s">
        <v>1506</v>
      </c>
      <c r="D126" s="25">
        <v>1</v>
      </c>
      <c r="E126" s="41" t="s">
        <v>179</v>
      </c>
      <c r="F126" s="25" t="s">
        <v>5</v>
      </c>
      <c r="G126" s="41" t="s">
        <v>306</v>
      </c>
      <c r="H126" s="44">
        <v>21392.165000000001</v>
      </c>
      <c r="I126" s="66">
        <f>+Tabla1[[#This Row],[Demanda 2021 (MWh)]]/$H$398</f>
        <v>1.1672367184135813E-3</v>
      </c>
      <c r="J126" s="92">
        <f>Tabla1[[#This Row],[Demanda 2021 (MWh)]]/(365*24)</f>
        <v>2.44202796803653</v>
      </c>
      <c r="K126" s="21" t="str">
        <f>+IF(Tabla1[[#This Row],[MW Medios]]&gt;=30,"Mayor a 30 MW Med",IF(Tabla1[[#This Row],[MW Medios]]&gt;=5,"Entre 30 y 5 MW Med",IF(Tabla1[[#This Row],[MW Medios]]&gt;=2,"Entre 5 y 2 MW Med","Menor a 2 MW Med")))</f>
        <v>Entre 5 y 2 MW Med</v>
      </c>
    </row>
    <row r="127" spans="1:11" x14ac:dyDescent="0.25">
      <c r="A127" s="65" t="s">
        <v>697</v>
      </c>
      <c r="B127" s="41" t="s">
        <v>698</v>
      </c>
      <c r="C127" s="27" t="s">
        <v>88</v>
      </c>
      <c r="D127" s="25">
        <v>1</v>
      </c>
      <c r="E127" s="41" t="s">
        <v>186</v>
      </c>
      <c r="F127" s="25" t="s">
        <v>5</v>
      </c>
      <c r="G127" s="41" t="s">
        <v>23</v>
      </c>
      <c r="H127" s="44">
        <v>20752.532000000003</v>
      </c>
      <c r="I127" s="66">
        <f>+Tabla1[[#This Row],[Demanda 2021 (MWh)]]/$H$398</f>
        <v>1.1323359440455344E-3</v>
      </c>
      <c r="J127" s="92">
        <f>Tabla1[[#This Row],[Demanda 2021 (MWh)]]/(365*24)</f>
        <v>2.3690105022831052</v>
      </c>
      <c r="K127" s="21" t="str">
        <f>+IF(Tabla1[[#This Row],[MW Medios]]&gt;=30,"Mayor a 30 MW Med",IF(Tabla1[[#This Row],[MW Medios]]&gt;=5,"Entre 30 y 5 MW Med",IF(Tabla1[[#This Row],[MW Medios]]&gt;=2,"Entre 5 y 2 MW Med","Menor a 2 MW Med")))</f>
        <v>Entre 5 y 2 MW Med</v>
      </c>
    </row>
    <row r="128" spans="1:11" x14ac:dyDescent="0.25">
      <c r="A128" s="65" t="s">
        <v>844</v>
      </c>
      <c r="B128" s="41" t="s">
        <v>845</v>
      </c>
      <c r="C128" s="27" t="s">
        <v>19</v>
      </c>
      <c r="D128" s="25">
        <v>1</v>
      </c>
      <c r="E128" s="41" t="s">
        <v>846</v>
      </c>
      <c r="F128" s="25" t="s">
        <v>5</v>
      </c>
      <c r="G128" s="41" t="s">
        <v>23</v>
      </c>
      <c r="H128" s="44">
        <v>20445.518000000004</v>
      </c>
      <c r="I128" s="66">
        <f>+Tabla1[[#This Row],[Demanda 2021 (MWh)]]/$H$398</f>
        <v>1.1155841092561605E-3</v>
      </c>
      <c r="J128" s="92">
        <f>Tabla1[[#This Row],[Demanda 2021 (MWh)]]/(365*24)</f>
        <v>2.333963242009133</v>
      </c>
      <c r="K128" s="21" t="str">
        <f>+IF(Tabla1[[#This Row],[MW Medios]]&gt;=30,"Mayor a 30 MW Med",IF(Tabla1[[#This Row],[MW Medios]]&gt;=5,"Entre 30 y 5 MW Med",IF(Tabla1[[#This Row],[MW Medios]]&gt;=2,"Entre 5 y 2 MW Med","Menor a 2 MW Med")))</f>
        <v>Entre 5 y 2 MW Med</v>
      </c>
    </row>
    <row r="129" spans="1:11" x14ac:dyDescent="0.25">
      <c r="A129" s="65" t="s">
        <v>679</v>
      </c>
      <c r="B129" s="41" t="s">
        <v>680</v>
      </c>
      <c r="C129" s="27" t="s">
        <v>1506</v>
      </c>
      <c r="D129" s="25">
        <v>1</v>
      </c>
      <c r="E129" s="41" t="s">
        <v>179</v>
      </c>
      <c r="F129" s="25" t="s">
        <v>5</v>
      </c>
      <c r="G129" s="41" t="s">
        <v>23</v>
      </c>
      <c r="H129" s="44">
        <v>20401.342000000001</v>
      </c>
      <c r="I129" s="66">
        <f>+Tabla1[[#This Row],[Demanda 2021 (MWh)]]/$H$398</f>
        <v>1.1131737010869713E-3</v>
      </c>
      <c r="J129" s="92">
        <f>Tabla1[[#This Row],[Demanda 2021 (MWh)]]/(365*24)</f>
        <v>2.3289203196347033</v>
      </c>
      <c r="K129" s="21" t="str">
        <f>+IF(Tabla1[[#This Row],[MW Medios]]&gt;=30,"Mayor a 30 MW Med",IF(Tabla1[[#This Row],[MW Medios]]&gt;=5,"Entre 30 y 5 MW Med",IF(Tabla1[[#This Row],[MW Medios]]&gt;=2,"Entre 5 y 2 MW Med","Menor a 2 MW Med")))</f>
        <v>Entre 5 y 2 MW Med</v>
      </c>
    </row>
    <row r="130" spans="1:11" x14ac:dyDescent="0.25">
      <c r="A130" s="65" t="s">
        <v>322</v>
      </c>
      <c r="B130" s="41" t="s">
        <v>323</v>
      </c>
      <c r="C130" s="27" t="s">
        <v>1506</v>
      </c>
      <c r="D130" s="25">
        <v>1</v>
      </c>
      <c r="E130" s="41" t="s">
        <v>179</v>
      </c>
      <c r="F130" s="25" t="s">
        <v>5</v>
      </c>
      <c r="G130" s="41" t="s">
        <v>306</v>
      </c>
      <c r="H130" s="44">
        <v>19946.995999999999</v>
      </c>
      <c r="I130" s="66">
        <f>+Tabla1[[#This Row],[Demanda 2021 (MWh)]]/$H$398</f>
        <v>1.0883828800520581E-3</v>
      </c>
      <c r="J130" s="92">
        <f>Tabla1[[#This Row],[Demanda 2021 (MWh)]]/(365*24)</f>
        <v>2.2770543378995431</v>
      </c>
      <c r="K130" s="21" t="str">
        <f>+IF(Tabla1[[#This Row],[MW Medios]]&gt;=30,"Mayor a 30 MW Med",IF(Tabla1[[#This Row],[MW Medios]]&gt;=5,"Entre 30 y 5 MW Med",IF(Tabla1[[#This Row],[MW Medios]]&gt;=2,"Entre 5 y 2 MW Med","Menor a 2 MW Med")))</f>
        <v>Entre 5 y 2 MW Med</v>
      </c>
    </row>
    <row r="131" spans="1:11" x14ac:dyDescent="0.25">
      <c r="A131" s="65" t="s">
        <v>545</v>
      </c>
      <c r="B131" s="41" t="s">
        <v>546</v>
      </c>
      <c r="C131" s="27" t="s">
        <v>52</v>
      </c>
      <c r="D131" s="25">
        <v>2</v>
      </c>
      <c r="E131" s="41" t="s">
        <v>444</v>
      </c>
      <c r="F131" s="25" t="s">
        <v>5</v>
      </c>
      <c r="G131" s="41" t="s">
        <v>23</v>
      </c>
      <c r="H131" s="44">
        <v>19564.797999999999</v>
      </c>
      <c r="I131" s="66">
        <f>+Tabla1[[#This Row],[Demanda 2021 (MWh)]]/$H$398</f>
        <v>1.0675287243691602E-3</v>
      </c>
      <c r="J131" s="92">
        <f>Tabla1[[#This Row],[Demanda 2021 (MWh)]]/(365*24)</f>
        <v>2.233424429223744</v>
      </c>
      <c r="K131" s="21" t="str">
        <f>+IF(Tabla1[[#This Row],[MW Medios]]&gt;=30,"Mayor a 30 MW Med",IF(Tabla1[[#This Row],[MW Medios]]&gt;=5,"Entre 30 y 5 MW Med",IF(Tabla1[[#This Row],[MW Medios]]&gt;=2,"Entre 5 y 2 MW Med","Menor a 2 MW Med")))</f>
        <v>Entre 5 y 2 MW Med</v>
      </c>
    </row>
    <row r="132" spans="1:11" x14ac:dyDescent="0.25">
      <c r="A132" s="65" t="s">
        <v>305</v>
      </c>
      <c r="B132" s="41" t="s">
        <v>307</v>
      </c>
      <c r="C132" s="27" t="s">
        <v>1506</v>
      </c>
      <c r="D132" s="25">
        <v>1</v>
      </c>
      <c r="E132" s="41" t="s">
        <v>179</v>
      </c>
      <c r="F132" s="25" t="s">
        <v>5</v>
      </c>
      <c r="G132" s="41" t="s">
        <v>306</v>
      </c>
      <c r="H132" s="44">
        <v>19509.377</v>
      </c>
      <c r="I132" s="66">
        <f>+Tabla1[[#This Row],[Demanda 2021 (MWh)]]/$H$398</f>
        <v>1.0645047468441555E-3</v>
      </c>
      <c r="J132" s="92">
        <f>Tabla1[[#This Row],[Demanda 2021 (MWh)]]/(365*24)</f>
        <v>2.2270978310502283</v>
      </c>
      <c r="K132" s="21" t="str">
        <f>+IF(Tabla1[[#This Row],[MW Medios]]&gt;=30,"Mayor a 30 MW Med",IF(Tabla1[[#This Row],[MW Medios]]&gt;=5,"Entre 30 y 5 MW Med",IF(Tabla1[[#This Row],[MW Medios]]&gt;=2,"Entre 5 y 2 MW Med","Menor a 2 MW Med")))</f>
        <v>Entre 5 y 2 MW Med</v>
      </c>
    </row>
    <row r="133" spans="1:11" x14ac:dyDescent="0.25">
      <c r="A133" s="65" t="s">
        <v>442</v>
      </c>
      <c r="B133" s="41" t="s">
        <v>443</v>
      </c>
      <c r="C133" s="27" t="s">
        <v>52</v>
      </c>
      <c r="D133" s="25">
        <v>2</v>
      </c>
      <c r="E133" s="41" t="s">
        <v>444</v>
      </c>
      <c r="F133" s="25" t="s">
        <v>5</v>
      </c>
      <c r="G133" s="41" t="s">
        <v>23</v>
      </c>
      <c r="H133" s="44">
        <v>19492.183999999997</v>
      </c>
      <c r="I133" s="66">
        <f>+Tabla1[[#This Row],[Demanda 2021 (MWh)]]/$H$398</f>
        <v>1.0635666323101805E-3</v>
      </c>
      <c r="J133" s="92">
        <f>Tabla1[[#This Row],[Demanda 2021 (MWh)]]/(365*24)</f>
        <v>2.2251351598173512</v>
      </c>
      <c r="K133" s="21" t="str">
        <f>+IF(Tabla1[[#This Row],[MW Medios]]&gt;=30,"Mayor a 30 MW Med",IF(Tabla1[[#This Row],[MW Medios]]&gt;=5,"Entre 30 y 5 MW Med",IF(Tabla1[[#This Row],[MW Medios]]&gt;=2,"Entre 5 y 2 MW Med","Menor a 2 MW Med")))</f>
        <v>Entre 5 y 2 MW Med</v>
      </c>
    </row>
    <row r="134" spans="1:11" x14ac:dyDescent="0.25">
      <c r="A134" s="65" t="s">
        <v>913</v>
      </c>
      <c r="B134" s="41" t="s">
        <v>914</v>
      </c>
      <c r="C134" s="27" t="s">
        <v>1506</v>
      </c>
      <c r="D134" s="25">
        <v>1</v>
      </c>
      <c r="E134" s="41" t="s">
        <v>179</v>
      </c>
      <c r="F134" s="25" t="s">
        <v>5</v>
      </c>
      <c r="G134" s="41" t="s">
        <v>23</v>
      </c>
      <c r="H134" s="44">
        <v>18980.642</v>
      </c>
      <c r="I134" s="66">
        <f>+Tabla1[[#This Row],[Demanda 2021 (MWh)]]/$H$398</f>
        <v>1.035654983096054E-3</v>
      </c>
      <c r="J134" s="92">
        <f>Tabla1[[#This Row],[Demanda 2021 (MWh)]]/(365*24)</f>
        <v>2.1667399543378996</v>
      </c>
      <c r="K134" s="21" t="str">
        <f>+IF(Tabla1[[#This Row],[MW Medios]]&gt;=30,"Mayor a 30 MW Med",IF(Tabla1[[#This Row],[MW Medios]]&gt;=5,"Entre 30 y 5 MW Med",IF(Tabla1[[#This Row],[MW Medios]]&gt;=2,"Entre 5 y 2 MW Med","Menor a 2 MW Med")))</f>
        <v>Entre 5 y 2 MW Med</v>
      </c>
    </row>
    <row r="135" spans="1:11" x14ac:dyDescent="0.25">
      <c r="A135" s="65" t="s">
        <v>503</v>
      </c>
      <c r="B135" s="41" t="s">
        <v>504</v>
      </c>
      <c r="C135" s="27" t="s">
        <v>1506</v>
      </c>
      <c r="D135" s="25">
        <v>1</v>
      </c>
      <c r="E135" s="41" t="s">
        <v>505</v>
      </c>
      <c r="F135" s="25" t="s">
        <v>5</v>
      </c>
      <c r="G135" s="41" t="s">
        <v>23</v>
      </c>
      <c r="H135" s="44">
        <v>18632.162000000004</v>
      </c>
      <c r="I135" s="66">
        <f>+Tabla1[[#This Row],[Demanda 2021 (MWh)]]/$H$398</f>
        <v>1.0166406078968742E-3</v>
      </c>
      <c r="J135" s="92">
        <f>Tabla1[[#This Row],[Demanda 2021 (MWh)]]/(365*24)</f>
        <v>2.1269591324200916</v>
      </c>
      <c r="K135" s="21" t="str">
        <f>+IF(Tabla1[[#This Row],[MW Medios]]&gt;=30,"Mayor a 30 MW Med",IF(Tabla1[[#This Row],[MW Medios]]&gt;=5,"Entre 30 y 5 MW Med",IF(Tabla1[[#This Row],[MW Medios]]&gt;=2,"Entre 5 y 2 MW Med","Menor a 2 MW Med")))</f>
        <v>Entre 5 y 2 MW Med</v>
      </c>
    </row>
    <row r="136" spans="1:11" x14ac:dyDescent="0.25">
      <c r="A136" s="65" t="s">
        <v>609</v>
      </c>
      <c r="B136" s="41" t="s">
        <v>610</v>
      </c>
      <c r="C136" s="27" t="s">
        <v>1506</v>
      </c>
      <c r="D136" s="25">
        <v>1</v>
      </c>
      <c r="E136" s="41" t="s">
        <v>189</v>
      </c>
      <c r="F136" s="25" t="s">
        <v>5</v>
      </c>
      <c r="G136" s="41" t="s">
        <v>601</v>
      </c>
      <c r="H136" s="44">
        <v>18423.857</v>
      </c>
      <c r="I136" s="66">
        <f>+Tabla1[[#This Row],[Demanda 2021 (MWh)]]/$H$398</f>
        <v>1.0052747061927154E-3</v>
      </c>
      <c r="J136" s="92">
        <f>Tabla1[[#This Row],[Demanda 2021 (MWh)]]/(365*24)</f>
        <v>2.1031800228310504</v>
      </c>
      <c r="K136" s="21" t="str">
        <f>+IF(Tabla1[[#This Row],[MW Medios]]&gt;=30,"Mayor a 30 MW Med",IF(Tabla1[[#This Row],[MW Medios]]&gt;=5,"Entre 30 y 5 MW Med",IF(Tabla1[[#This Row],[MW Medios]]&gt;=2,"Entre 5 y 2 MW Med","Menor a 2 MW Med")))</f>
        <v>Entre 5 y 2 MW Med</v>
      </c>
    </row>
    <row r="137" spans="1:11" x14ac:dyDescent="0.25">
      <c r="A137" s="65" t="s">
        <v>350</v>
      </c>
      <c r="B137" s="41" t="s">
        <v>351</v>
      </c>
      <c r="C137" s="27" t="s">
        <v>67</v>
      </c>
      <c r="D137" s="25">
        <v>2</v>
      </c>
      <c r="E137" s="41" t="s">
        <v>283</v>
      </c>
      <c r="F137" s="25" t="s">
        <v>5</v>
      </c>
      <c r="G137" s="41" t="s">
        <v>23</v>
      </c>
      <c r="H137" s="44">
        <v>18354.709000000003</v>
      </c>
      <c r="I137" s="66">
        <f>+Tabla1[[#This Row],[Demanda 2021 (MWh)]]/$H$398</f>
        <v>1.0015017320872492E-3</v>
      </c>
      <c r="J137" s="92">
        <f>Tabla1[[#This Row],[Demanda 2021 (MWh)]]/(365*24)</f>
        <v>2.0952864155251145</v>
      </c>
      <c r="K137" s="21" t="str">
        <f>+IF(Tabla1[[#This Row],[MW Medios]]&gt;=30,"Mayor a 30 MW Med",IF(Tabla1[[#This Row],[MW Medios]]&gt;=5,"Entre 30 y 5 MW Med",IF(Tabla1[[#This Row],[MW Medios]]&gt;=2,"Entre 5 y 2 MW Med","Menor a 2 MW Med")))</f>
        <v>Entre 5 y 2 MW Med</v>
      </c>
    </row>
    <row r="138" spans="1:11" x14ac:dyDescent="0.25">
      <c r="A138" s="65" t="s">
        <v>695</v>
      </c>
      <c r="B138" s="41" t="s">
        <v>696</v>
      </c>
      <c r="C138" s="27" t="s">
        <v>88</v>
      </c>
      <c r="D138" s="25">
        <v>1</v>
      </c>
      <c r="E138" s="41" t="s">
        <v>186</v>
      </c>
      <c r="F138" s="25" t="s">
        <v>5</v>
      </c>
      <c r="G138" s="41" t="s">
        <v>23</v>
      </c>
      <c r="H138" s="44">
        <v>18338.994999999999</v>
      </c>
      <c r="I138" s="66">
        <f>+Tabla1[[#This Row],[Demanda 2021 (MWh)]]/$H$398</f>
        <v>1.0006443173378233E-3</v>
      </c>
      <c r="J138" s="92">
        <f>Tabla1[[#This Row],[Demanda 2021 (MWh)]]/(365*24)</f>
        <v>2.0934925799086757</v>
      </c>
      <c r="K138" s="21" t="str">
        <f>+IF(Tabla1[[#This Row],[MW Medios]]&gt;=30,"Mayor a 30 MW Med",IF(Tabla1[[#This Row],[MW Medios]]&gt;=5,"Entre 30 y 5 MW Med",IF(Tabla1[[#This Row],[MW Medios]]&gt;=2,"Entre 5 y 2 MW Med","Menor a 2 MW Med")))</f>
        <v>Entre 5 y 2 MW Med</v>
      </c>
    </row>
    <row r="139" spans="1:11" x14ac:dyDescent="0.25">
      <c r="A139" s="65" t="s">
        <v>537</v>
      </c>
      <c r="B139" s="41" t="s">
        <v>538</v>
      </c>
      <c r="C139" s="27" t="s">
        <v>74</v>
      </c>
      <c r="D139" s="25">
        <v>2</v>
      </c>
      <c r="E139" s="41" t="s">
        <v>270</v>
      </c>
      <c r="F139" s="25" t="s">
        <v>5</v>
      </c>
      <c r="G139" s="41" t="s">
        <v>23</v>
      </c>
      <c r="H139" s="44">
        <v>18264.909000000003</v>
      </c>
      <c r="I139" s="66">
        <f>+Tabla1[[#This Row],[Demanda 2021 (MWh)]]/$H$398</f>
        <v>9.9660190744053695E-4</v>
      </c>
      <c r="J139" s="92">
        <f>Tabla1[[#This Row],[Demanda 2021 (MWh)]]/(365*24)</f>
        <v>2.0850352739726032</v>
      </c>
      <c r="K139" s="21" t="str">
        <f>+IF(Tabla1[[#This Row],[MW Medios]]&gt;=30,"Mayor a 30 MW Med",IF(Tabla1[[#This Row],[MW Medios]]&gt;=5,"Entre 30 y 5 MW Med",IF(Tabla1[[#This Row],[MW Medios]]&gt;=2,"Entre 5 y 2 MW Med","Menor a 2 MW Med")))</f>
        <v>Entre 5 y 2 MW Med</v>
      </c>
    </row>
    <row r="140" spans="1:11" x14ac:dyDescent="0.25">
      <c r="A140" s="65" t="s">
        <v>390</v>
      </c>
      <c r="B140" s="41" t="s">
        <v>391</v>
      </c>
      <c r="C140" s="27" t="s">
        <v>1506</v>
      </c>
      <c r="D140" s="25">
        <v>1</v>
      </c>
      <c r="E140" s="41" t="s">
        <v>389</v>
      </c>
      <c r="F140" s="25" t="s">
        <v>5</v>
      </c>
      <c r="G140" s="41" t="s">
        <v>23</v>
      </c>
      <c r="H140" s="44">
        <v>18144.222999999998</v>
      </c>
      <c r="I140" s="66">
        <f>+Tabla1[[#This Row],[Demanda 2021 (MWh)]]/$H$398</f>
        <v>9.9001682684684905E-4</v>
      </c>
      <c r="J140" s="92">
        <f>Tabla1[[#This Row],[Demanda 2021 (MWh)]]/(365*24)</f>
        <v>2.0712583333333332</v>
      </c>
      <c r="K140" s="21" t="str">
        <f>+IF(Tabla1[[#This Row],[MW Medios]]&gt;=30,"Mayor a 30 MW Med",IF(Tabla1[[#This Row],[MW Medios]]&gt;=5,"Entre 30 y 5 MW Med",IF(Tabla1[[#This Row],[MW Medios]]&gt;=2,"Entre 5 y 2 MW Med","Menor a 2 MW Med")))</f>
        <v>Entre 5 y 2 MW Med</v>
      </c>
    </row>
    <row r="141" spans="1:11" x14ac:dyDescent="0.25">
      <c r="A141" s="65" t="s">
        <v>539</v>
      </c>
      <c r="B141" s="41" t="s">
        <v>540</v>
      </c>
      <c r="C141" s="27" t="s">
        <v>74</v>
      </c>
      <c r="D141" s="25">
        <v>2</v>
      </c>
      <c r="E141" s="41" t="s">
        <v>270</v>
      </c>
      <c r="F141" s="25" t="s">
        <v>5</v>
      </c>
      <c r="G141" s="41" t="s">
        <v>23</v>
      </c>
      <c r="H141" s="44">
        <v>17989.698</v>
      </c>
      <c r="I141" s="66">
        <f>+Tabla1[[#This Row],[Demanda 2021 (MWh)]]/$H$398</f>
        <v>9.815853635558331E-4</v>
      </c>
      <c r="J141" s="92">
        <f>Tabla1[[#This Row],[Demanda 2021 (MWh)]]/(365*24)</f>
        <v>2.0536184931506849</v>
      </c>
      <c r="K141" s="21" t="str">
        <f>+IF(Tabla1[[#This Row],[MW Medios]]&gt;=30,"Mayor a 30 MW Med",IF(Tabla1[[#This Row],[MW Medios]]&gt;=5,"Entre 30 y 5 MW Med",IF(Tabla1[[#This Row],[MW Medios]]&gt;=2,"Entre 5 y 2 MW Med","Menor a 2 MW Med")))</f>
        <v>Entre 5 y 2 MW Med</v>
      </c>
    </row>
    <row r="142" spans="1:11" s="4" customFormat="1" x14ac:dyDescent="0.25">
      <c r="A142" s="65" t="s">
        <v>423</v>
      </c>
      <c r="B142" s="41" t="s">
        <v>424</v>
      </c>
      <c r="C142" s="27" t="s">
        <v>61</v>
      </c>
      <c r="D142" s="25">
        <v>2</v>
      </c>
      <c r="E142" s="41" t="s">
        <v>425</v>
      </c>
      <c r="F142" s="25" t="s">
        <v>5</v>
      </c>
      <c r="G142" s="41" t="s">
        <v>23</v>
      </c>
      <c r="H142" s="44">
        <v>17920.513999999999</v>
      </c>
      <c r="I142" s="66">
        <f>+Tabla1[[#This Row],[Demanda 2021 (MWh)]]/$H$398</f>
        <v>9.7781042515540824E-4</v>
      </c>
      <c r="J142" s="92">
        <f>Tabla1[[#This Row],[Demanda 2021 (MWh)]]/(365*24)</f>
        <v>2.0457207762557075</v>
      </c>
      <c r="K142" s="21" t="str">
        <f>+IF(Tabla1[[#This Row],[MW Medios]]&gt;=30,"Mayor a 30 MW Med",IF(Tabla1[[#This Row],[MW Medios]]&gt;=5,"Entre 30 y 5 MW Med",IF(Tabla1[[#This Row],[MW Medios]]&gt;=2,"Entre 5 y 2 MW Med","Menor a 2 MW Med")))</f>
        <v>Entre 5 y 2 MW Med</v>
      </c>
    </row>
    <row r="143" spans="1:11" x14ac:dyDescent="0.25">
      <c r="A143" s="65" t="s">
        <v>788</v>
      </c>
      <c r="B143" s="41" t="s">
        <v>789</v>
      </c>
      <c r="C143" s="27" t="s">
        <v>85</v>
      </c>
      <c r="D143" s="25">
        <v>2</v>
      </c>
      <c r="E143" s="41" t="s">
        <v>267</v>
      </c>
      <c r="F143" s="25" t="s">
        <v>5</v>
      </c>
      <c r="G143" s="41" t="s">
        <v>23</v>
      </c>
      <c r="H143" s="44">
        <v>17919.201000000001</v>
      </c>
      <c r="I143" s="66">
        <f>+Tabla1[[#This Row],[Demanda 2021 (MWh)]]/$H$398</f>
        <v>9.7773878295316836E-4</v>
      </c>
      <c r="J143" s="92">
        <f>Tabla1[[#This Row],[Demanda 2021 (MWh)]]/(365*24)</f>
        <v>2.0455708904109589</v>
      </c>
      <c r="K143" s="21" t="str">
        <f>+IF(Tabla1[[#This Row],[MW Medios]]&gt;=30,"Mayor a 30 MW Med",IF(Tabla1[[#This Row],[MW Medios]]&gt;=5,"Entre 30 y 5 MW Med",IF(Tabla1[[#This Row],[MW Medios]]&gt;=2,"Entre 5 y 2 MW Med","Menor a 2 MW Med")))</f>
        <v>Entre 5 y 2 MW Med</v>
      </c>
    </row>
    <row r="144" spans="1:11" x14ac:dyDescent="0.25">
      <c r="A144" s="65" t="s">
        <v>808</v>
      </c>
      <c r="B144" s="41" t="s">
        <v>809</v>
      </c>
      <c r="C144" s="27" t="s">
        <v>25</v>
      </c>
      <c r="D144" s="25">
        <v>2</v>
      </c>
      <c r="E144" s="41" t="s">
        <v>810</v>
      </c>
      <c r="F144" s="25" t="s">
        <v>5</v>
      </c>
      <c r="G144" s="41" t="s">
        <v>23</v>
      </c>
      <c r="H144" s="44">
        <v>17843.976999999999</v>
      </c>
      <c r="I144" s="66">
        <f>+Tabla1[[#This Row],[Demanda 2021 (MWh)]]/$H$398</f>
        <v>9.736342795096907E-4</v>
      </c>
      <c r="J144" s="92">
        <f>Tabla1[[#This Row],[Demanda 2021 (MWh)]]/(365*24)</f>
        <v>2.0369836757990867</v>
      </c>
      <c r="K144" s="21" t="str">
        <f>+IF(Tabla1[[#This Row],[MW Medios]]&gt;=30,"Mayor a 30 MW Med",IF(Tabla1[[#This Row],[MW Medios]]&gt;=5,"Entre 30 y 5 MW Med",IF(Tabla1[[#This Row],[MW Medios]]&gt;=2,"Entre 5 y 2 MW Med","Menor a 2 MW Med")))</f>
        <v>Entre 5 y 2 MW Med</v>
      </c>
    </row>
    <row r="145" spans="1:11" x14ac:dyDescent="0.25">
      <c r="A145" s="65" t="s">
        <v>938</v>
      </c>
      <c r="B145" s="41" t="s">
        <v>939</v>
      </c>
      <c r="C145" s="27" t="s">
        <v>1506</v>
      </c>
      <c r="D145" s="25">
        <v>1</v>
      </c>
      <c r="E145" s="41" t="s">
        <v>217</v>
      </c>
      <c r="F145" s="25" t="s">
        <v>5</v>
      </c>
      <c r="G145" s="41" t="s">
        <v>23</v>
      </c>
      <c r="H145" s="44">
        <v>17636.754999999997</v>
      </c>
      <c r="I145" s="66">
        <f>+Tabla1[[#This Row],[Demanda 2021 (MWh)]]/$H$398</f>
        <v>9.623274703455363E-4</v>
      </c>
      <c r="J145" s="92">
        <f>Tabla1[[#This Row],[Demanda 2021 (MWh)]]/(365*24)</f>
        <v>2.0133281963470315</v>
      </c>
      <c r="K145" s="21" t="str">
        <f>+IF(Tabla1[[#This Row],[MW Medios]]&gt;=30,"Mayor a 30 MW Med",IF(Tabla1[[#This Row],[MW Medios]]&gt;=5,"Entre 30 y 5 MW Med",IF(Tabla1[[#This Row],[MW Medios]]&gt;=2,"Entre 5 y 2 MW Med","Menor a 2 MW Med")))</f>
        <v>Entre 5 y 2 MW Med</v>
      </c>
    </row>
    <row r="146" spans="1:11" x14ac:dyDescent="0.25">
      <c r="A146" s="65" t="s">
        <v>924</v>
      </c>
      <c r="B146" s="68" t="s">
        <v>925</v>
      </c>
      <c r="C146" s="27" t="s">
        <v>88</v>
      </c>
      <c r="D146" s="25">
        <v>1</v>
      </c>
      <c r="E146" s="41" t="s">
        <v>186</v>
      </c>
      <c r="F146" s="25" t="s">
        <v>5</v>
      </c>
      <c r="G146" s="41" t="s">
        <v>23</v>
      </c>
      <c r="H146" s="44">
        <v>17341.817999999999</v>
      </c>
      <c r="I146" s="66">
        <f>+Tabla1[[#This Row],[Demanda 2021 (MWh)]]/$H$398</f>
        <v>9.4623460195102159E-4</v>
      </c>
      <c r="J146" s="92">
        <f>Tabla1[[#This Row],[Demanda 2021 (MWh)]]/(365*24)</f>
        <v>1.9796595890410957</v>
      </c>
      <c r="K146" s="21" t="str">
        <f>+IF(Tabla1[[#This Row],[MW Medios]]&gt;=30,"Mayor a 30 MW Med",IF(Tabla1[[#This Row],[MW Medios]]&gt;=5,"Entre 30 y 5 MW Med",IF(Tabla1[[#This Row],[MW Medios]]&gt;=2,"Entre 5 y 2 MW Med","Menor a 2 MW Med")))</f>
        <v>Menor a 2 MW Med</v>
      </c>
    </row>
    <row r="147" spans="1:11" x14ac:dyDescent="0.25">
      <c r="A147" s="65" t="s">
        <v>330</v>
      </c>
      <c r="B147" s="41" t="s">
        <v>331</v>
      </c>
      <c r="C147" s="27" t="s">
        <v>1506</v>
      </c>
      <c r="D147" s="25">
        <v>1</v>
      </c>
      <c r="E147" s="41" t="s">
        <v>179</v>
      </c>
      <c r="F147" s="25" t="s">
        <v>5</v>
      </c>
      <c r="G147" s="41" t="s">
        <v>306</v>
      </c>
      <c r="H147" s="44">
        <v>16626.278999999999</v>
      </c>
      <c r="I147" s="66">
        <f>+Tabla1[[#This Row],[Demanda 2021 (MWh)]]/$H$398</f>
        <v>9.0719211166278126E-4</v>
      </c>
      <c r="J147" s="92">
        <f>Tabla1[[#This Row],[Demanda 2021 (MWh)]]/(365*24)</f>
        <v>1.8979770547945205</v>
      </c>
      <c r="K147" s="21" t="str">
        <f>+IF(Tabla1[[#This Row],[MW Medios]]&gt;=30,"Mayor a 30 MW Med",IF(Tabla1[[#This Row],[MW Medios]]&gt;=5,"Entre 30 y 5 MW Med",IF(Tabla1[[#This Row],[MW Medios]]&gt;=2,"Entre 5 y 2 MW Med","Menor a 2 MW Med")))</f>
        <v>Menor a 2 MW Med</v>
      </c>
    </row>
    <row r="148" spans="1:11" x14ac:dyDescent="0.25">
      <c r="A148" s="65" t="s">
        <v>314</v>
      </c>
      <c r="B148" s="41" t="s">
        <v>315</v>
      </c>
      <c r="C148" s="27" t="s">
        <v>1506</v>
      </c>
      <c r="D148" s="25">
        <v>1</v>
      </c>
      <c r="E148" s="41" t="s">
        <v>200</v>
      </c>
      <c r="F148" s="25" t="s">
        <v>5</v>
      </c>
      <c r="G148" s="41" t="s">
        <v>306</v>
      </c>
      <c r="H148" s="44">
        <v>16116.227000000001</v>
      </c>
      <c r="I148" s="66">
        <f>+Tabla1[[#This Row],[Demanda 2021 (MWh)]]/$H$398</f>
        <v>8.7936176243444072E-4</v>
      </c>
      <c r="J148" s="92">
        <f>Tabla1[[#This Row],[Demanda 2021 (MWh)]]/(365*24)</f>
        <v>1.8397519406392695</v>
      </c>
      <c r="K148" s="21" t="str">
        <f>+IF(Tabla1[[#This Row],[MW Medios]]&gt;=30,"Mayor a 30 MW Med",IF(Tabla1[[#This Row],[MW Medios]]&gt;=5,"Entre 30 y 5 MW Med",IF(Tabla1[[#This Row],[MW Medios]]&gt;=2,"Entre 5 y 2 MW Med","Menor a 2 MW Med")))</f>
        <v>Menor a 2 MW Med</v>
      </c>
    </row>
    <row r="149" spans="1:11" x14ac:dyDescent="0.25">
      <c r="A149" s="65" t="s">
        <v>685</v>
      </c>
      <c r="B149" s="41" t="s">
        <v>686</v>
      </c>
      <c r="C149" s="27" t="s">
        <v>1506</v>
      </c>
      <c r="D149" s="25">
        <v>1</v>
      </c>
      <c r="E149" s="41" t="s">
        <v>293</v>
      </c>
      <c r="F149" s="25" t="s">
        <v>5</v>
      </c>
      <c r="G149" s="41" t="s">
        <v>23</v>
      </c>
      <c r="H149" s="44">
        <v>15961.933000000001</v>
      </c>
      <c r="I149" s="66">
        <f>+Tabla1[[#This Row],[Demanda 2021 (MWh)]]/$H$398</f>
        <v>8.7094290336940899E-4</v>
      </c>
      <c r="J149" s="92">
        <f>Tabla1[[#This Row],[Demanda 2021 (MWh)]]/(365*24)</f>
        <v>1.8221384703196348</v>
      </c>
      <c r="K149" s="21" t="str">
        <f>+IF(Tabla1[[#This Row],[MW Medios]]&gt;=30,"Mayor a 30 MW Med",IF(Tabla1[[#This Row],[MW Medios]]&gt;=5,"Entre 30 y 5 MW Med",IF(Tabla1[[#This Row],[MW Medios]]&gt;=2,"Entre 5 y 2 MW Med","Menor a 2 MW Med")))</f>
        <v>Menor a 2 MW Med</v>
      </c>
    </row>
    <row r="150" spans="1:11" x14ac:dyDescent="0.25">
      <c r="A150" s="65" t="s">
        <v>294</v>
      </c>
      <c r="B150" s="41" t="s">
        <v>295</v>
      </c>
      <c r="C150" s="27" t="s">
        <v>1506</v>
      </c>
      <c r="D150" s="25">
        <v>1</v>
      </c>
      <c r="E150" s="41" t="s">
        <v>179</v>
      </c>
      <c r="F150" s="25" t="s">
        <v>5</v>
      </c>
      <c r="G150" s="41" t="s">
        <v>23</v>
      </c>
      <c r="H150" s="44">
        <v>15052.207000000004</v>
      </c>
      <c r="I150" s="66">
        <f>+Tabla1[[#This Row],[Demanda 2021 (MWh)]]/$H$398</f>
        <v>8.2130484238327178E-4</v>
      </c>
      <c r="J150" s="92">
        <f>Tabla1[[#This Row],[Demanda 2021 (MWh)]]/(365*24)</f>
        <v>1.7182884703196351</v>
      </c>
      <c r="K150" s="21" t="str">
        <f>+IF(Tabla1[[#This Row],[MW Medios]]&gt;=30,"Mayor a 30 MW Med",IF(Tabla1[[#This Row],[MW Medios]]&gt;=5,"Entre 30 y 5 MW Med",IF(Tabla1[[#This Row],[MW Medios]]&gt;=2,"Entre 5 y 2 MW Med","Menor a 2 MW Med")))</f>
        <v>Menor a 2 MW Med</v>
      </c>
    </row>
    <row r="151" spans="1:11" x14ac:dyDescent="0.25">
      <c r="A151" s="65" t="s">
        <v>907</v>
      </c>
      <c r="B151" s="41" t="s">
        <v>908</v>
      </c>
      <c r="C151" s="27" t="s">
        <v>1506</v>
      </c>
      <c r="D151" s="25">
        <v>1</v>
      </c>
      <c r="E151" s="41" t="s">
        <v>179</v>
      </c>
      <c r="F151" s="25" t="s">
        <v>5</v>
      </c>
      <c r="G151" s="41" t="s">
        <v>23</v>
      </c>
      <c r="H151" s="44">
        <v>14797.871000000003</v>
      </c>
      <c r="I151" s="66">
        <f>+Tabla1[[#This Row],[Demanda 2021 (MWh)]]/$H$398</f>
        <v>8.0742731675580777E-4</v>
      </c>
      <c r="J151" s="92">
        <f>Tabla1[[#This Row],[Demanda 2021 (MWh)]]/(365*24)</f>
        <v>1.689254680365297</v>
      </c>
      <c r="K151" s="21" t="str">
        <f>+IF(Tabla1[[#This Row],[MW Medios]]&gt;=30,"Mayor a 30 MW Med",IF(Tabla1[[#This Row],[MW Medios]]&gt;=5,"Entre 30 y 5 MW Med",IF(Tabla1[[#This Row],[MW Medios]]&gt;=2,"Entre 5 y 2 MW Med","Menor a 2 MW Med")))</f>
        <v>Menor a 2 MW Med</v>
      </c>
    </row>
    <row r="152" spans="1:11" x14ac:dyDescent="0.25">
      <c r="A152" s="65" t="s">
        <v>857</v>
      </c>
      <c r="B152" s="41" t="s">
        <v>858</v>
      </c>
      <c r="C152" s="27" t="s">
        <v>1506</v>
      </c>
      <c r="D152" s="25">
        <v>1</v>
      </c>
      <c r="E152" s="41" t="s">
        <v>200</v>
      </c>
      <c r="F152" s="25" t="s">
        <v>5</v>
      </c>
      <c r="G152" s="41" t="s">
        <v>23</v>
      </c>
      <c r="H152" s="44">
        <v>14520.778000000002</v>
      </c>
      <c r="I152" s="66">
        <f>+Tabla1[[#This Row],[Demanda 2021 (MWh)]]/$H$398</f>
        <v>7.9230808389576884E-4</v>
      </c>
      <c r="J152" s="92">
        <f>Tabla1[[#This Row],[Demanda 2021 (MWh)]]/(365*24)</f>
        <v>1.6576230593607308</v>
      </c>
      <c r="K152" s="21" t="str">
        <f>+IF(Tabla1[[#This Row],[MW Medios]]&gt;=30,"Mayor a 30 MW Med",IF(Tabla1[[#This Row],[MW Medios]]&gt;=5,"Entre 30 y 5 MW Med",IF(Tabla1[[#This Row],[MW Medios]]&gt;=2,"Entre 5 y 2 MW Med","Menor a 2 MW Med")))</f>
        <v>Menor a 2 MW Med</v>
      </c>
    </row>
    <row r="153" spans="1:11" x14ac:dyDescent="0.25">
      <c r="A153" s="65" t="s">
        <v>715</v>
      </c>
      <c r="B153" s="41" t="s">
        <v>716</v>
      </c>
      <c r="C153" s="27" t="s">
        <v>1506</v>
      </c>
      <c r="D153" s="25">
        <v>1</v>
      </c>
      <c r="E153" s="41" t="s">
        <v>179</v>
      </c>
      <c r="F153" s="25" t="s">
        <v>5</v>
      </c>
      <c r="G153" s="41" t="s">
        <v>23</v>
      </c>
      <c r="H153" s="44">
        <v>13872.196</v>
      </c>
      <c r="I153" s="66">
        <f>+Tabla1[[#This Row],[Demanda 2021 (MWh)]]/$H$398</f>
        <v>7.5691901853926474E-4</v>
      </c>
      <c r="J153" s="92">
        <f>Tabla1[[#This Row],[Demanda 2021 (MWh)]]/(365*24)</f>
        <v>1.5835840182648402</v>
      </c>
      <c r="K153" s="21" t="str">
        <f>+IF(Tabla1[[#This Row],[MW Medios]]&gt;=30,"Mayor a 30 MW Med",IF(Tabla1[[#This Row],[MW Medios]]&gt;=5,"Entre 30 y 5 MW Med",IF(Tabla1[[#This Row],[MW Medios]]&gt;=2,"Entre 5 y 2 MW Med","Menor a 2 MW Med")))</f>
        <v>Menor a 2 MW Med</v>
      </c>
    </row>
    <row r="154" spans="1:11" x14ac:dyDescent="0.25">
      <c r="A154" s="65" t="s">
        <v>773</v>
      </c>
      <c r="B154" s="41" t="s">
        <v>774</v>
      </c>
      <c r="C154" s="27" t="s">
        <v>67</v>
      </c>
      <c r="D154" s="25">
        <v>2</v>
      </c>
      <c r="E154" s="41" t="s">
        <v>283</v>
      </c>
      <c r="F154" s="25" t="s">
        <v>5</v>
      </c>
      <c r="G154" s="41" t="s">
        <v>23</v>
      </c>
      <c r="H154" s="44">
        <v>13854.8</v>
      </c>
      <c r="I154" s="66">
        <f>+Tabla1[[#This Row],[Demanda 2021 (MWh)]]/$H$398</f>
        <v>7.5596982756427351E-4</v>
      </c>
      <c r="J154" s="92">
        <f>Tabla1[[#This Row],[Demanda 2021 (MWh)]]/(365*24)</f>
        <v>1.5815981735159816</v>
      </c>
      <c r="K154" s="21" t="str">
        <f>+IF(Tabla1[[#This Row],[MW Medios]]&gt;=30,"Mayor a 30 MW Med",IF(Tabla1[[#This Row],[MW Medios]]&gt;=5,"Entre 30 y 5 MW Med",IF(Tabla1[[#This Row],[MW Medios]]&gt;=2,"Entre 5 y 2 MW Med","Menor a 2 MW Med")))</f>
        <v>Menor a 2 MW Med</v>
      </c>
    </row>
    <row r="155" spans="1:11" x14ac:dyDescent="0.25">
      <c r="A155" s="65" t="s">
        <v>396</v>
      </c>
      <c r="B155" s="41" t="s">
        <v>397</v>
      </c>
      <c r="C155" s="27" t="s">
        <v>88</v>
      </c>
      <c r="D155" s="25">
        <v>1</v>
      </c>
      <c r="E155" s="41" t="s">
        <v>186</v>
      </c>
      <c r="F155" s="25" t="s">
        <v>5</v>
      </c>
      <c r="G155" s="41" t="s">
        <v>23</v>
      </c>
      <c r="H155" s="44">
        <v>13738.013000000003</v>
      </c>
      <c r="I155" s="66">
        <f>+Tabla1[[#This Row],[Demanda 2021 (MWh)]]/$H$398</f>
        <v>7.4959749102735155E-4</v>
      </c>
      <c r="J155" s="92">
        <f>Tabla1[[#This Row],[Demanda 2021 (MWh)]]/(365*24)</f>
        <v>1.5682663242009136</v>
      </c>
      <c r="K155" s="21" t="str">
        <f>+IF(Tabla1[[#This Row],[MW Medios]]&gt;=30,"Mayor a 30 MW Med",IF(Tabla1[[#This Row],[MW Medios]]&gt;=5,"Entre 30 y 5 MW Med",IF(Tabla1[[#This Row],[MW Medios]]&gt;=2,"Entre 5 y 2 MW Med","Menor a 2 MW Med")))</f>
        <v>Menor a 2 MW Med</v>
      </c>
    </row>
    <row r="156" spans="1:11" x14ac:dyDescent="0.25">
      <c r="A156" s="65" t="s">
        <v>898</v>
      </c>
      <c r="B156" s="41" t="s">
        <v>899</v>
      </c>
      <c r="C156" s="41" t="s">
        <v>1506</v>
      </c>
      <c r="D156" s="25">
        <v>1</v>
      </c>
      <c r="E156" s="41" t="s">
        <v>179</v>
      </c>
      <c r="F156" s="25" t="s">
        <v>5</v>
      </c>
      <c r="G156" s="41"/>
      <c r="H156" s="44">
        <v>13380.191000000001</v>
      </c>
      <c r="I156" s="66">
        <f>+Tabla1[[#This Row],[Demanda 2021 (MWh)]]/$H$398</f>
        <v>7.3007338128641664E-4</v>
      </c>
      <c r="J156" s="92">
        <f>Tabla1[[#This Row],[Demanda 2021 (MWh)]]/(365*24)</f>
        <v>1.5274190639269407</v>
      </c>
      <c r="K156" s="21" t="str">
        <f>+IF(Tabla1[[#This Row],[MW Medios]]&gt;=30,"Mayor a 30 MW Med",IF(Tabla1[[#This Row],[MW Medios]]&gt;=5,"Entre 30 y 5 MW Med",IF(Tabla1[[#This Row],[MW Medios]]&gt;=2,"Entre 5 y 2 MW Med","Menor a 2 MW Med")))</f>
        <v>Menor a 2 MW Med</v>
      </c>
    </row>
    <row r="157" spans="1:11" x14ac:dyDescent="0.25">
      <c r="A157" s="65" t="s">
        <v>642</v>
      </c>
      <c r="B157" s="41" t="s">
        <v>643</v>
      </c>
      <c r="C157" s="41" t="s">
        <v>85</v>
      </c>
      <c r="D157" s="25">
        <v>2</v>
      </c>
      <c r="E157" s="41" t="s">
        <v>267</v>
      </c>
      <c r="F157" s="25" t="s">
        <v>5</v>
      </c>
      <c r="G157" s="41"/>
      <c r="H157" s="44">
        <v>13335.140000000001</v>
      </c>
      <c r="I157" s="66">
        <f>+Tabla1[[#This Row],[Demanda 2021 (MWh)]]/$H$398</f>
        <v>7.2761522983698411E-4</v>
      </c>
      <c r="J157" s="92">
        <f>Tabla1[[#This Row],[Demanda 2021 (MWh)]]/(365*24)</f>
        <v>1.5222762557077627</v>
      </c>
      <c r="K157" s="21" t="str">
        <f>+IF(Tabla1[[#This Row],[MW Medios]]&gt;=30,"Mayor a 30 MW Med",IF(Tabla1[[#This Row],[MW Medios]]&gt;=5,"Entre 30 y 5 MW Med",IF(Tabla1[[#This Row],[MW Medios]]&gt;=2,"Entre 5 y 2 MW Med","Menor a 2 MW Med")))</f>
        <v>Menor a 2 MW Med</v>
      </c>
    </row>
    <row r="158" spans="1:11" x14ac:dyDescent="0.25">
      <c r="A158" s="65" t="s">
        <v>796</v>
      </c>
      <c r="B158" s="41" t="s">
        <v>797</v>
      </c>
      <c r="C158" s="27" t="s">
        <v>1506</v>
      </c>
      <c r="D158" s="25">
        <v>1</v>
      </c>
      <c r="E158" s="41" t="s">
        <v>200</v>
      </c>
      <c r="F158" s="25" t="s">
        <v>5</v>
      </c>
      <c r="G158" s="41" t="s">
        <v>191</v>
      </c>
      <c r="H158" s="44">
        <v>13299.503000000001</v>
      </c>
      <c r="I158" s="66">
        <f>+Tabla1[[#This Row],[Demanda 2021 (MWh)]]/$H$398</f>
        <v>7.2567074151922361E-4</v>
      </c>
      <c r="J158" s="92">
        <f>Tabla1[[#This Row],[Demanda 2021 (MWh)]]/(365*24)</f>
        <v>1.5182081050228311</v>
      </c>
      <c r="K158" s="21" t="str">
        <f>+IF(Tabla1[[#This Row],[MW Medios]]&gt;=30,"Mayor a 30 MW Med",IF(Tabla1[[#This Row],[MW Medios]]&gt;=5,"Entre 30 y 5 MW Med",IF(Tabla1[[#This Row],[MW Medios]]&gt;=2,"Entre 5 y 2 MW Med","Menor a 2 MW Med")))</f>
        <v>Menor a 2 MW Med</v>
      </c>
    </row>
    <row r="159" spans="1:11" x14ac:dyDescent="0.25">
      <c r="A159" s="65" t="s">
        <v>600</v>
      </c>
      <c r="B159" s="41" t="s">
        <v>602</v>
      </c>
      <c r="C159" s="27" t="s">
        <v>1506</v>
      </c>
      <c r="D159" s="25">
        <v>1</v>
      </c>
      <c r="E159" s="41" t="s">
        <v>603</v>
      </c>
      <c r="F159" s="25" t="s">
        <v>5</v>
      </c>
      <c r="G159" s="41" t="s">
        <v>601</v>
      </c>
      <c r="H159" s="44">
        <v>13246.959000000001</v>
      </c>
      <c r="I159" s="66">
        <f>+Tabla1[[#This Row],[Demanda 2021 (MWh)]]/$H$398</f>
        <v>7.2280374389965948E-4</v>
      </c>
      <c r="J159" s="92">
        <f>Tabla1[[#This Row],[Demanda 2021 (MWh)]]/(365*24)</f>
        <v>1.5122099315068493</v>
      </c>
      <c r="K159" s="21" t="str">
        <f>+IF(Tabla1[[#This Row],[MW Medios]]&gt;=30,"Mayor a 30 MW Med",IF(Tabla1[[#This Row],[MW Medios]]&gt;=5,"Entre 30 y 5 MW Med",IF(Tabla1[[#This Row],[MW Medios]]&gt;=2,"Entre 5 y 2 MW Med","Menor a 2 MW Med")))</f>
        <v>Menor a 2 MW Med</v>
      </c>
    </row>
    <row r="160" spans="1:11" x14ac:dyDescent="0.25">
      <c r="A160" s="65" t="s">
        <v>520</v>
      </c>
      <c r="B160" s="41" t="s">
        <v>521</v>
      </c>
      <c r="C160" s="27" t="s">
        <v>1506</v>
      </c>
      <c r="D160" s="25">
        <v>1</v>
      </c>
      <c r="E160" s="41" t="s">
        <v>179</v>
      </c>
      <c r="F160" s="25" t="s">
        <v>5</v>
      </c>
      <c r="G160" s="41" t="s">
        <v>23</v>
      </c>
      <c r="H160" s="44">
        <v>13185.367000000002</v>
      </c>
      <c r="I160" s="66">
        <f>+Tabla1[[#This Row],[Demanda 2021 (MWh)]]/$H$398</f>
        <v>7.1944305348050231E-4</v>
      </c>
      <c r="J160" s="92">
        <f>Tabla1[[#This Row],[Demanda 2021 (MWh)]]/(365*24)</f>
        <v>1.5051788812785389</v>
      </c>
      <c r="K160" s="21" t="str">
        <f>+IF(Tabla1[[#This Row],[MW Medios]]&gt;=30,"Mayor a 30 MW Med",IF(Tabla1[[#This Row],[MW Medios]]&gt;=5,"Entre 30 y 5 MW Med",IF(Tabla1[[#This Row],[MW Medios]]&gt;=2,"Entre 5 y 2 MW Med","Menor a 2 MW Med")))</f>
        <v>Menor a 2 MW Med</v>
      </c>
    </row>
    <row r="161" spans="1:11" x14ac:dyDescent="0.25">
      <c r="A161" s="65" t="s">
        <v>745</v>
      </c>
      <c r="B161" s="41" t="s">
        <v>746</v>
      </c>
      <c r="C161" s="27" t="s">
        <v>19</v>
      </c>
      <c r="D161" s="25">
        <v>1</v>
      </c>
      <c r="E161" s="41" t="s">
        <v>519</v>
      </c>
      <c r="F161" s="25" t="s">
        <v>5</v>
      </c>
      <c r="G161" s="41" t="s">
        <v>23</v>
      </c>
      <c r="H161" s="44">
        <v>12846.859000000002</v>
      </c>
      <c r="I161" s="66">
        <f>+Tabla1[[#This Row],[Demanda 2021 (MWh)]]/$H$398</f>
        <v>7.0097278798485273E-4</v>
      </c>
      <c r="J161" s="92">
        <f>Tabla1[[#This Row],[Demanda 2021 (MWh)]]/(365*24)</f>
        <v>1.4665364155251144</v>
      </c>
      <c r="K161" s="21" t="str">
        <f>+IF(Tabla1[[#This Row],[MW Medios]]&gt;=30,"Mayor a 30 MW Med",IF(Tabla1[[#This Row],[MW Medios]]&gt;=5,"Entre 30 y 5 MW Med",IF(Tabla1[[#This Row],[MW Medios]]&gt;=2,"Entre 5 y 2 MW Med","Menor a 2 MW Med")))</f>
        <v>Menor a 2 MW Med</v>
      </c>
    </row>
    <row r="162" spans="1:11" x14ac:dyDescent="0.25">
      <c r="A162" s="65" t="s">
        <v>281</v>
      </c>
      <c r="B162" s="41" t="s">
        <v>282</v>
      </c>
      <c r="C162" s="27" t="s">
        <v>67</v>
      </c>
      <c r="D162" s="25">
        <v>2</v>
      </c>
      <c r="E162" s="41" t="s">
        <v>283</v>
      </c>
      <c r="F162" s="25" t="s">
        <v>5</v>
      </c>
      <c r="G162" s="41" t="s">
        <v>23</v>
      </c>
      <c r="H162" s="44">
        <v>12727.257</v>
      </c>
      <c r="I162" s="66">
        <f>+Tabla1[[#This Row],[Demanda 2021 (MWh)]]/$H$398</f>
        <v>6.9444685449491822E-4</v>
      </c>
      <c r="J162" s="92">
        <f>Tabla1[[#This Row],[Demanda 2021 (MWh)]]/(365*24)</f>
        <v>1.4528832191780821</v>
      </c>
      <c r="K162" s="21" t="str">
        <f>+IF(Tabla1[[#This Row],[MW Medios]]&gt;=30,"Mayor a 30 MW Med",IF(Tabla1[[#This Row],[MW Medios]]&gt;=5,"Entre 30 y 5 MW Med",IF(Tabla1[[#This Row],[MW Medios]]&gt;=2,"Entre 5 y 2 MW Med","Menor a 2 MW Med")))</f>
        <v>Menor a 2 MW Med</v>
      </c>
    </row>
    <row r="163" spans="1:11" x14ac:dyDescent="0.25">
      <c r="A163" s="65" t="s">
        <v>677</v>
      </c>
      <c r="B163" s="41" t="s">
        <v>678</v>
      </c>
      <c r="C163" s="27" t="s">
        <v>1506</v>
      </c>
      <c r="D163" s="25">
        <v>1</v>
      </c>
      <c r="E163" s="41" t="s">
        <v>293</v>
      </c>
      <c r="F163" s="25" t="s">
        <v>5</v>
      </c>
      <c r="G163" s="41" t="s">
        <v>23</v>
      </c>
      <c r="H163" s="44">
        <v>12725.243</v>
      </c>
      <c r="I163" s="66">
        <f>+Tabla1[[#This Row],[Demanda 2021 (MWh)]]/$H$398</f>
        <v>6.9433696310473479E-4</v>
      </c>
      <c r="J163" s="92">
        <f>Tabla1[[#This Row],[Demanda 2021 (MWh)]]/(365*24)</f>
        <v>1.4526533105022832</v>
      </c>
      <c r="K163" s="21" t="str">
        <f>+IF(Tabla1[[#This Row],[MW Medios]]&gt;=30,"Mayor a 30 MW Med",IF(Tabla1[[#This Row],[MW Medios]]&gt;=5,"Entre 30 y 5 MW Med",IF(Tabla1[[#This Row],[MW Medios]]&gt;=2,"Entre 5 y 2 MW Med","Menor a 2 MW Med")))</f>
        <v>Menor a 2 MW Med</v>
      </c>
    </row>
    <row r="164" spans="1:11" x14ac:dyDescent="0.25">
      <c r="A164" s="65" t="s">
        <v>847</v>
      </c>
      <c r="B164" s="41" t="s">
        <v>848</v>
      </c>
      <c r="C164" s="27" t="s">
        <v>88</v>
      </c>
      <c r="D164" s="25">
        <v>1</v>
      </c>
      <c r="E164" s="41" t="s">
        <v>186</v>
      </c>
      <c r="F164" s="25" t="s">
        <v>5</v>
      </c>
      <c r="G164" s="41" t="s">
        <v>23</v>
      </c>
      <c r="H164" s="44">
        <v>12598.027000000002</v>
      </c>
      <c r="I164" s="66">
        <f>+Tabla1[[#This Row],[Demanda 2021 (MWh)]]/$H$398</f>
        <v>6.8739558123105812E-4</v>
      </c>
      <c r="J164" s="92">
        <f>Tabla1[[#This Row],[Demanda 2021 (MWh)]]/(365*24)</f>
        <v>1.4381309360730596</v>
      </c>
      <c r="K164" s="21" t="str">
        <f>+IF(Tabla1[[#This Row],[MW Medios]]&gt;=30,"Mayor a 30 MW Med",IF(Tabla1[[#This Row],[MW Medios]]&gt;=5,"Entre 30 y 5 MW Med",IF(Tabla1[[#This Row],[MW Medios]]&gt;=2,"Entre 5 y 2 MW Med","Menor a 2 MW Med")))</f>
        <v>Menor a 2 MW Med</v>
      </c>
    </row>
    <row r="165" spans="1:11" x14ac:dyDescent="0.25">
      <c r="A165" s="65" t="s">
        <v>727</v>
      </c>
      <c r="B165" s="41" t="s">
        <v>728</v>
      </c>
      <c r="C165" s="27" t="s">
        <v>1506</v>
      </c>
      <c r="D165" s="25">
        <v>1</v>
      </c>
      <c r="E165" s="41" t="s">
        <v>179</v>
      </c>
      <c r="F165" s="25" t="s">
        <v>5</v>
      </c>
      <c r="G165" s="41" t="s">
        <v>23</v>
      </c>
      <c r="H165" s="44">
        <v>12288.099</v>
      </c>
      <c r="I165" s="66">
        <f>+Tabla1[[#This Row],[Demanda 2021 (MWh)]]/$H$398</f>
        <v>6.7048474767753571E-4</v>
      </c>
      <c r="J165" s="92">
        <f>Tabla1[[#This Row],[Demanda 2021 (MWh)]]/(365*24)</f>
        <v>1.4027510273972603</v>
      </c>
      <c r="K165" s="21" t="str">
        <f>+IF(Tabla1[[#This Row],[MW Medios]]&gt;=30,"Mayor a 30 MW Med",IF(Tabla1[[#This Row],[MW Medios]]&gt;=5,"Entre 30 y 5 MW Med",IF(Tabla1[[#This Row],[MW Medios]]&gt;=2,"Entre 5 y 2 MW Med","Menor a 2 MW Med")))</f>
        <v>Menor a 2 MW Med</v>
      </c>
    </row>
    <row r="166" spans="1:11" x14ac:dyDescent="0.25">
      <c r="A166" s="65" t="s">
        <v>473</v>
      </c>
      <c r="B166" s="41" t="s">
        <v>474</v>
      </c>
      <c r="C166" s="27" t="s">
        <v>1506</v>
      </c>
      <c r="D166" s="25">
        <v>1</v>
      </c>
      <c r="E166" s="41" t="s">
        <v>179</v>
      </c>
      <c r="F166" s="25" t="s">
        <v>5</v>
      </c>
      <c r="G166" s="41" t="s">
        <v>23</v>
      </c>
      <c r="H166" s="44">
        <v>12238.293</v>
      </c>
      <c r="I166" s="66">
        <f>+Tabla1[[#This Row],[Demanda 2021 (MWh)]]/$H$398</f>
        <v>6.6776714560232229E-4</v>
      </c>
      <c r="J166" s="92">
        <f>Tabla1[[#This Row],[Demanda 2021 (MWh)]]/(365*24)</f>
        <v>1.397065410958904</v>
      </c>
      <c r="K166" s="21" t="str">
        <f>+IF(Tabla1[[#This Row],[MW Medios]]&gt;=30,"Mayor a 30 MW Med",IF(Tabla1[[#This Row],[MW Medios]]&gt;=5,"Entre 30 y 5 MW Med",IF(Tabla1[[#This Row],[MW Medios]]&gt;=2,"Entre 5 y 2 MW Med","Menor a 2 MW Med")))</f>
        <v>Menor a 2 MW Med</v>
      </c>
    </row>
    <row r="167" spans="1:11" x14ac:dyDescent="0.25">
      <c r="A167" s="65" t="s">
        <v>892</v>
      </c>
      <c r="B167" s="41" t="s">
        <v>893</v>
      </c>
      <c r="C167" s="27" t="s">
        <v>1506</v>
      </c>
      <c r="D167" s="25">
        <v>1</v>
      </c>
      <c r="E167" s="41" t="s">
        <v>179</v>
      </c>
      <c r="F167" s="25" t="s">
        <v>5</v>
      </c>
      <c r="G167" s="41" t="s">
        <v>23</v>
      </c>
      <c r="H167" s="44">
        <v>12142.238000000001</v>
      </c>
      <c r="I167" s="66">
        <f>+Tabla1[[#This Row],[Demanda 2021 (MWh)]]/$H$398</f>
        <v>6.6252602470655438E-4</v>
      </c>
      <c r="J167" s="92">
        <f>Tabla1[[#This Row],[Demanda 2021 (MWh)]]/(365*24)</f>
        <v>1.3861002283105024</v>
      </c>
      <c r="K167" s="21" t="str">
        <f>+IF(Tabla1[[#This Row],[MW Medios]]&gt;=30,"Mayor a 30 MW Med",IF(Tabla1[[#This Row],[MW Medios]]&gt;=5,"Entre 30 y 5 MW Med",IF(Tabla1[[#This Row],[MW Medios]]&gt;=2,"Entre 5 y 2 MW Med","Menor a 2 MW Med")))</f>
        <v>Menor a 2 MW Med</v>
      </c>
    </row>
    <row r="168" spans="1:11" x14ac:dyDescent="0.25">
      <c r="A168" s="65" t="s">
        <v>254</v>
      </c>
      <c r="B168" s="41" t="s">
        <v>255</v>
      </c>
      <c r="C168" s="27" t="s">
        <v>1506</v>
      </c>
      <c r="D168" s="25">
        <v>1</v>
      </c>
      <c r="E168" s="41" t="s">
        <v>200</v>
      </c>
      <c r="F168" s="25" t="s">
        <v>5</v>
      </c>
      <c r="G168" s="41" t="s">
        <v>23</v>
      </c>
      <c r="H168" s="44">
        <v>11855.444</v>
      </c>
      <c r="I168" s="66">
        <f>+Tabla1[[#This Row],[Demanda 2021 (MWh)]]/$H$398</f>
        <v>6.4687746891892346E-4</v>
      </c>
      <c r="J168" s="92">
        <f>Tabla1[[#This Row],[Demanda 2021 (MWh)]]/(365*24)</f>
        <v>1.3533611872146118</v>
      </c>
      <c r="K168" s="21" t="str">
        <f>+IF(Tabla1[[#This Row],[MW Medios]]&gt;=30,"Mayor a 30 MW Med",IF(Tabla1[[#This Row],[MW Medios]]&gt;=5,"Entre 30 y 5 MW Med",IF(Tabla1[[#This Row],[MW Medios]]&gt;=2,"Entre 5 y 2 MW Med","Menor a 2 MW Med")))</f>
        <v>Menor a 2 MW Med</v>
      </c>
    </row>
    <row r="169" spans="1:11" x14ac:dyDescent="0.25">
      <c r="A169" s="65" t="s">
        <v>971</v>
      </c>
      <c r="B169" s="41" t="s">
        <v>972</v>
      </c>
      <c r="C169" s="27" t="s">
        <v>1506</v>
      </c>
      <c r="D169" s="25">
        <v>1</v>
      </c>
      <c r="E169" s="41" t="s">
        <v>200</v>
      </c>
      <c r="F169" s="25" t="s">
        <v>5</v>
      </c>
      <c r="G169" s="41" t="s">
        <v>23</v>
      </c>
      <c r="H169" s="44">
        <v>11782.592000000001</v>
      </c>
      <c r="I169" s="66">
        <f>+Tabla1[[#This Row],[Demanda 2021 (MWh)]]/$H$398</f>
        <v>6.4290239068771752E-4</v>
      </c>
      <c r="J169" s="92">
        <f>Tabla1[[#This Row],[Demanda 2021 (MWh)]]/(365*24)</f>
        <v>1.3450447488584476</v>
      </c>
      <c r="K169" s="21" t="str">
        <f>+IF(Tabla1[[#This Row],[MW Medios]]&gt;=30,"Mayor a 30 MW Med",IF(Tabla1[[#This Row],[MW Medios]]&gt;=5,"Entre 30 y 5 MW Med",IF(Tabla1[[#This Row],[MW Medios]]&gt;=2,"Entre 5 y 2 MW Med","Menor a 2 MW Med")))</f>
        <v>Menor a 2 MW Med</v>
      </c>
    </row>
    <row r="170" spans="1:11" x14ac:dyDescent="0.25">
      <c r="A170" s="65" t="s">
        <v>394</v>
      </c>
      <c r="B170" s="41" t="s">
        <v>395</v>
      </c>
      <c r="C170" s="27" t="s">
        <v>1506</v>
      </c>
      <c r="D170" s="25">
        <v>1</v>
      </c>
      <c r="E170" s="41" t="s">
        <v>200</v>
      </c>
      <c r="F170" s="25" t="s">
        <v>5</v>
      </c>
      <c r="G170" s="41" t="s">
        <v>23</v>
      </c>
      <c r="H170" s="44">
        <v>11777.335000000001</v>
      </c>
      <c r="I170" s="66">
        <f>+Tabla1[[#This Row],[Demanda 2021 (MWh)]]/$H$398</f>
        <v>6.4261554906001417E-4</v>
      </c>
      <c r="J170" s="92">
        <f>Tabla1[[#This Row],[Demanda 2021 (MWh)]]/(365*24)</f>
        <v>1.3444446347031964</v>
      </c>
      <c r="K170" s="21" t="str">
        <f>+IF(Tabla1[[#This Row],[MW Medios]]&gt;=30,"Mayor a 30 MW Med",IF(Tabla1[[#This Row],[MW Medios]]&gt;=5,"Entre 30 y 5 MW Med",IF(Tabla1[[#This Row],[MW Medios]]&gt;=2,"Entre 5 y 2 MW Med","Menor a 2 MW Med")))</f>
        <v>Menor a 2 MW Med</v>
      </c>
    </row>
    <row r="171" spans="1:11" x14ac:dyDescent="0.25">
      <c r="A171" s="65" t="s">
        <v>511</v>
      </c>
      <c r="B171" s="41" t="s">
        <v>512</v>
      </c>
      <c r="C171" s="27" t="s">
        <v>3011</v>
      </c>
      <c r="D171" s="25">
        <v>2</v>
      </c>
      <c r="E171" s="41" t="s">
        <v>113</v>
      </c>
      <c r="F171" s="25" t="s">
        <v>5</v>
      </c>
      <c r="G171" s="41" t="s">
        <v>23</v>
      </c>
      <c r="H171" s="44">
        <v>11382.205000000002</v>
      </c>
      <c r="I171" s="66">
        <f>+Tabla1[[#This Row],[Demanda 2021 (MWh)]]/$H$398</f>
        <v>6.2105577497699091E-4</v>
      </c>
      <c r="J171" s="92">
        <f>Tabla1[[#This Row],[Demanda 2021 (MWh)]]/(365*24)</f>
        <v>1.2993384703196349</v>
      </c>
      <c r="K171" s="21" t="str">
        <f>+IF(Tabla1[[#This Row],[MW Medios]]&gt;=30,"Mayor a 30 MW Med",IF(Tabla1[[#This Row],[MW Medios]]&gt;=5,"Entre 30 y 5 MW Med",IF(Tabla1[[#This Row],[MW Medios]]&gt;=2,"Entre 5 y 2 MW Med","Menor a 2 MW Med")))</f>
        <v>Menor a 2 MW Med</v>
      </c>
    </row>
    <row r="172" spans="1:11" x14ac:dyDescent="0.25">
      <c r="A172" s="65" t="s">
        <v>775</v>
      </c>
      <c r="B172" s="41" t="s">
        <v>776</v>
      </c>
      <c r="C172" s="27" t="s">
        <v>7</v>
      </c>
      <c r="D172" s="25">
        <v>2</v>
      </c>
      <c r="E172" s="41" t="s">
        <v>777</v>
      </c>
      <c r="F172" s="25" t="s">
        <v>5</v>
      </c>
      <c r="G172" s="41" t="s">
        <v>23</v>
      </c>
      <c r="H172" s="44">
        <v>11311.500000000002</v>
      </c>
      <c r="I172" s="66">
        <f>+Tabla1[[#This Row],[Demanda 2021 (MWh)]]/$H$398</f>
        <v>6.1719784511456545E-4</v>
      </c>
      <c r="J172" s="92">
        <f>Tabla1[[#This Row],[Demanda 2021 (MWh)]]/(365*24)</f>
        <v>1.2912671232876713</v>
      </c>
      <c r="K172" s="21" t="str">
        <f>+IF(Tabla1[[#This Row],[MW Medios]]&gt;=30,"Mayor a 30 MW Med",IF(Tabla1[[#This Row],[MW Medios]]&gt;=5,"Entre 30 y 5 MW Med",IF(Tabla1[[#This Row],[MW Medios]]&gt;=2,"Entre 5 y 2 MW Med","Menor a 2 MW Med")))</f>
        <v>Menor a 2 MW Med</v>
      </c>
    </row>
    <row r="173" spans="1:11" x14ac:dyDescent="0.25">
      <c r="A173" s="65" t="s">
        <v>541</v>
      </c>
      <c r="B173" s="41" t="s">
        <v>542</v>
      </c>
      <c r="C173" s="27" t="s">
        <v>52</v>
      </c>
      <c r="D173" s="25">
        <v>2</v>
      </c>
      <c r="E173" s="41" t="s">
        <v>444</v>
      </c>
      <c r="F173" s="25" t="s">
        <v>5</v>
      </c>
      <c r="G173" s="41" t="s">
        <v>23</v>
      </c>
      <c r="H173" s="44">
        <v>11244.489</v>
      </c>
      <c r="I173" s="66">
        <f>+Tabla1[[#This Row],[Demanda 2021 (MWh)]]/$H$398</f>
        <v>6.135414737403911E-4</v>
      </c>
      <c r="J173" s="92">
        <f>Tabla1[[#This Row],[Demanda 2021 (MWh)]]/(365*24)</f>
        <v>1.2836174657534245</v>
      </c>
      <c r="K173" s="21" t="str">
        <f>+IF(Tabla1[[#This Row],[MW Medios]]&gt;=30,"Mayor a 30 MW Med",IF(Tabla1[[#This Row],[MW Medios]]&gt;=5,"Entre 30 y 5 MW Med",IF(Tabla1[[#This Row],[MW Medios]]&gt;=2,"Entre 5 y 2 MW Med","Menor a 2 MW Med")))</f>
        <v>Menor a 2 MW Med</v>
      </c>
    </row>
    <row r="174" spans="1:11" x14ac:dyDescent="0.25">
      <c r="A174" s="65" t="s">
        <v>249</v>
      </c>
      <c r="B174" s="41" t="s">
        <v>250</v>
      </c>
      <c r="C174" s="27" t="s">
        <v>88</v>
      </c>
      <c r="D174" s="25">
        <v>1</v>
      </c>
      <c r="E174" s="41" t="s">
        <v>186</v>
      </c>
      <c r="F174" s="25" t="s">
        <v>5</v>
      </c>
      <c r="G174" s="41" t="s">
        <v>191</v>
      </c>
      <c r="H174" s="44">
        <v>11216.486000000001</v>
      </c>
      <c r="I174" s="66">
        <f>+Tabla1[[#This Row],[Demanda 2021 (MWh)]]/$H$398</f>
        <v>6.1201352508135005E-4</v>
      </c>
      <c r="J174" s="92">
        <f>Tabla1[[#This Row],[Demanda 2021 (MWh)]]/(365*24)</f>
        <v>1.2804207762557078</v>
      </c>
      <c r="K174" s="21" t="str">
        <f>+IF(Tabla1[[#This Row],[MW Medios]]&gt;=30,"Mayor a 30 MW Med",IF(Tabla1[[#This Row],[MW Medios]]&gt;=5,"Entre 30 y 5 MW Med",IF(Tabla1[[#This Row],[MW Medios]]&gt;=2,"Entre 5 y 2 MW Med","Menor a 2 MW Med")))</f>
        <v>Menor a 2 MW Med</v>
      </c>
    </row>
    <row r="175" spans="1:11" x14ac:dyDescent="0.25">
      <c r="A175" s="65" t="s">
        <v>275</v>
      </c>
      <c r="B175" s="41" t="s">
        <v>276</v>
      </c>
      <c r="C175" s="27" t="s">
        <v>105</v>
      </c>
      <c r="D175" s="25">
        <v>2</v>
      </c>
      <c r="E175" s="41" t="s">
        <v>277</v>
      </c>
      <c r="F175" s="25" t="s">
        <v>5</v>
      </c>
      <c r="G175" s="41" t="s">
        <v>23</v>
      </c>
      <c r="H175" s="44">
        <v>10718.435000000001</v>
      </c>
      <c r="I175" s="66">
        <f>+Tabla1[[#This Row],[Demanda 2021 (MWh)]]/$H$398</f>
        <v>5.8483799540295608E-4</v>
      </c>
      <c r="J175" s="92">
        <f>Tabla1[[#This Row],[Demanda 2021 (MWh)]]/(365*24)</f>
        <v>1.2235656392694065</v>
      </c>
      <c r="K175" s="21" t="str">
        <f>+IF(Tabla1[[#This Row],[MW Medios]]&gt;=30,"Mayor a 30 MW Med",IF(Tabla1[[#This Row],[MW Medios]]&gt;=5,"Entre 30 y 5 MW Med",IF(Tabla1[[#This Row],[MW Medios]]&gt;=2,"Entre 5 y 2 MW Med","Menor a 2 MW Med")))</f>
        <v>Menor a 2 MW Med</v>
      </c>
    </row>
    <row r="176" spans="1:11" x14ac:dyDescent="0.25">
      <c r="A176" s="65" t="s">
        <v>501</v>
      </c>
      <c r="B176" s="41" t="s">
        <v>502</v>
      </c>
      <c r="C176" s="27" t="s">
        <v>1506</v>
      </c>
      <c r="D176" s="25">
        <v>1</v>
      </c>
      <c r="E176" s="41" t="s">
        <v>179</v>
      </c>
      <c r="F176" s="25" t="s">
        <v>5</v>
      </c>
      <c r="G176" s="41" t="s">
        <v>23</v>
      </c>
      <c r="H176" s="44">
        <v>10634.617000000002</v>
      </c>
      <c r="I176" s="66">
        <f>+Tabla1[[#This Row],[Demanda 2021 (MWh)]]/$H$398</f>
        <v>5.8026457110186311E-4</v>
      </c>
      <c r="J176" s="92">
        <f>Tabla1[[#This Row],[Demanda 2021 (MWh)]]/(365*24)</f>
        <v>1.2139973744292241</v>
      </c>
      <c r="K176" s="21" t="str">
        <f>+IF(Tabla1[[#This Row],[MW Medios]]&gt;=30,"Mayor a 30 MW Med",IF(Tabla1[[#This Row],[MW Medios]]&gt;=5,"Entre 30 y 5 MW Med",IF(Tabla1[[#This Row],[MW Medios]]&gt;=2,"Entre 5 y 2 MW Med","Menor a 2 MW Med")))</f>
        <v>Menor a 2 MW Med</v>
      </c>
    </row>
    <row r="177" spans="1:11" x14ac:dyDescent="0.25">
      <c r="A177" s="65" t="s">
        <v>324</v>
      </c>
      <c r="B177" s="41" t="s">
        <v>325</v>
      </c>
      <c r="C177" s="27" t="s">
        <v>1506</v>
      </c>
      <c r="D177" s="25">
        <v>1</v>
      </c>
      <c r="E177" s="41" t="s">
        <v>179</v>
      </c>
      <c r="F177" s="25" t="s">
        <v>5</v>
      </c>
      <c r="G177" s="41" t="s">
        <v>306</v>
      </c>
      <c r="H177" s="44">
        <v>10289.144999999999</v>
      </c>
      <c r="I177" s="66">
        <f>+Tabla1[[#This Row],[Demanda 2021 (MWh)]]/$H$398</f>
        <v>5.6141432365922322E-4</v>
      </c>
      <c r="J177" s="92">
        <f>Tabla1[[#This Row],[Demanda 2021 (MWh)]]/(365*24)</f>
        <v>1.1745599315068491</v>
      </c>
      <c r="K177" s="21" t="str">
        <f>+IF(Tabla1[[#This Row],[MW Medios]]&gt;=30,"Mayor a 30 MW Med",IF(Tabla1[[#This Row],[MW Medios]]&gt;=5,"Entre 30 y 5 MW Med",IF(Tabla1[[#This Row],[MW Medios]]&gt;=2,"Entre 5 y 2 MW Med","Menor a 2 MW Med")))</f>
        <v>Menor a 2 MW Med</v>
      </c>
    </row>
    <row r="178" spans="1:11" x14ac:dyDescent="0.25">
      <c r="A178" s="65" t="s">
        <v>201</v>
      </c>
      <c r="B178" s="41" t="s">
        <v>202</v>
      </c>
      <c r="C178" s="27" t="s">
        <v>1506</v>
      </c>
      <c r="D178" s="25">
        <v>1</v>
      </c>
      <c r="E178" s="41" t="s">
        <v>200</v>
      </c>
      <c r="F178" s="25" t="s">
        <v>5</v>
      </c>
      <c r="G178" s="41" t="s">
        <v>23</v>
      </c>
      <c r="H178" s="44">
        <v>10285.319000000001</v>
      </c>
      <c r="I178" s="66">
        <f>+Tabla1[[#This Row],[Demanda 2021 (MWh)]]/$H$398</f>
        <v>5.6120556275612399E-4</v>
      </c>
      <c r="J178" s="92">
        <f>Tabla1[[#This Row],[Demanda 2021 (MWh)]]/(365*24)</f>
        <v>1.1741231735159818</v>
      </c>
      <c r="K178" s="21" t="str">
        <f>+IF(Tabla1[[#This Row],[MW Medios]]&gt;=30,"Mayor a 30 MW Med",IF(Tabla1[[#This Row],[MW Medios]]&gt;=5,"Entre 30 y 5 MW Med",IF(Tabla1[[#This Row],[MW Medios]]&gt;=2,"Entre 5 y 2 MW Med","Menor a 2 MW Med")))</f>
        <v>Menor a 2 MW Med</v>
      </c>
    </row>
    <row r="179" spans="1:11" x14ac:dyDescent="0.25">
      <c r="A179" s="65" t="s">
        <v>298</v>
      </c>
      <c r="B179" s="41" t="s">
        <v>299</v>
      </c>
      <c r="C179" s="27" t="s">
        <v>1506</v>
      </c>
      <c r="D179" s="25">
        <v>1</v>
      </c>
      <c r="E179" s="41" t="s">
        <v>189</v>
      </c>
      <c r="F179" s="25" t="s">
        <v>5</v>
      </c>
      <c r="G179" s="41" t="s">
        <v>23</v>
      </c>
      <c r="H179" s="44">
        <v>10240.518000000002</v>
      </c>
      <c r="I179" s="66">
        <f>+Tabla1[[#This Row],[Demanda 2021 (MWh)]]/$H$398</f>
        <v>5.5876105224390393E-4</v>
      </c>
      <c r="J179" s="92">
        <f>Tabla1[[#This Row],[Demanda 2021 (MWh)]]/(365*24)</f>
        <v>1.1690089041095892</v>
      </c>
      <c r="K179" s="21" t="str">
        <f>+IF(Tabla1[[#This Row],[MW Medios]]&gt;=30,"Mayor a 30 MW Med",IF(Tabla1[[#This Row],[MW Medios]]&gt;=5,"Entre 30 y 5 MW Med",IF(Tabla1[[#This Row],[MW Medios]]&gt;=2,"Entre 5 y 2 MW Med","Menor a 2 MW Med")))</f>
        <v>Menor a 2 MW Med</v>
      </c>
    </row>
    <row r="180" spans="1:11" x14ac:dyDescent="0.25">
      <c r="A180" s="65" t="s">
        <v>739</v>
      </c>
      <c r="B180" s="41" t="s">
        <v>740</v>
      </c>
      <c r="C180" s="27" t="s">
        <v>88</v>
      </c>
      <c r="D180" s="25">
        <v>1</v>
      </c>
      <c r="E180" s="41" t="s">
        <v>186</v>
      </c>
      <c r="F180" s="25" t="s">
        <v>5</v>
      </c>
      <c r="G180" s="41" t="s">
        <v>191</v>
      </c>
      <c r="H180" s="44">
        <v>10071.587</v>
      </c>
      <c r="I180" s="66">
        <f>+Tabla1[[#This Row],[Demanda 2021 (MWh)]]/$H$398</f>
        <v>5.4954354358695745E-4</v>
      </c>
      <c r="J180" s="92">
        <f>Tabla1[[#This Row],[Demanda 2021 (MWh)]]/(365*24)</f>
        <v>1.1497245433789953</v>
      </c>
      <c r="K180" s="21" t="str">
        <f>+IF(Tabla1[[#This Row],[MW Medios]]&gt;=30,"Mayor a 30 MW Med",IF(Tabla1[[#This Row],[MW Medios]]&gt;=5,"Entre 30 y 5 MW Med",IF(Tabla1[[#This Row],[MW Medios]]&gt;=2,"Entre 5 y 2 MW Med","Menor a 2 MW Med")))</f>
        <v>Menor a 2 MW Med</v>
      </c>
    </row>
    <row r="181" spans="1:11" x14ac:dyDescent="0.25">
      <c r="A181" s="65" t="s">
        <v>358</v>
      </c>
      <c r="B181" s="41" t="s">
        <v>359</v>
      </c>
      <c r="C181" s="27" t="s">
        <v>1506</v>
      </c>
      <c r="D181" s="25">
        <v>1</v>
      </c>
      <c r="E181" s="41" t="s">
        <v>200</v>
      </c>
      <c r="F181" s="25" t="s">
        <v>5</v>
      </c>
      <c r="G181" s="41" t="s">
        <v>23</v>
      </c>
      <c r="H181" s="44">
        <v>9838.4609999999993</v>
      </c>
      <c r="I181" s="66">
        <f>+Tabla1[[#This Row],[Demanda 2021 (MWh)]]/$H$398</f>
        <v>5.3682331507259786E-4</v>
      </c>
      <c r="J181" s="92">
        <f>Tabla1[[#This Row],[Demanda 2021 (MWh)]]/(365*24)</f>
        <v>1.1231119863013699</v>
      </c>
      <c r="K181" s="21" t="str">
        <f>+IF(Tabla1[[#This Row],[MW Medios]]&gt;=30,"Mayor a 30 MW Med",IF(Tabla1[[#This Row],[MW Medios]]&gt;=5,"Entre 30 y 5 MW Med",IF(Tabla1[[#This Row],[MW Medios]]&gt;=2,"Entre 5 y 2 MW Med","Menor a 2 MW Med")))</f>
        <v>Menor a 2 MW Med</v>
      </c>
    </row>
    <row r="182" spans="1:11" x14ac:dyDescent="0.25">
      <c r="A182" s="65" t="s">
        <v>928</v>
      </c>
      <c r="B182" s="41" t="s">
        <v>929</v>
      </c>
      <c r="C182" s="27" t="s">
        <v>52</v>
      </c>
      <c r="D182" s="25">
        <v>2</v>
      </c>
      <c r="E182" s="41" t="s">
        <v>846</v>
      </c>
      <c r="F182" s="25" t="s">
        <v>5</v>
      </c>
      <c r="G182" s="41" t="s">
        <v>23</v>
      </c>
      <c r="H182" s="44">
        <v>9727.0969999999998</v>
      </c>
      <c r="I182" s="66">
        <f>+Tabla1[[#This Row],[Demanda 2021 (MWh)]]/$H$398</f>
        <v>5.3074687774568832E-4</v>
      </c>
      <c r="J182" s="92">
        <f>Tabla1[[#This Row],[Demanda 2021 (MWh)]]/(365*24)</f>
        <v>1.110399200913242</v>
      </c>
      <c r="K182" s="21" t="str">
        <f>+IF(Tabla1[[#This Row],[MW Medios]]&gt;=30,"Mayor a 30 MW Med",IF(Tabla1[[#This Row],[MW Medios]]&gt;=5,"Entre 30 y 5 MW Med",IF(Tabla1[[#This Row],[MW Medios]]&gt;=2,"Entre 5 y 2 MW Med","Menor a 2 MW Med")))</f>
        <v>Menor a 2 MW Med</v>
      </c>
    </row>
    <row r="183" spans="1:11" x14ac:dyDescent="0.25">
      <c r="A183" s="65" t="s">
        <v>930</v>
      </c>
      <c r="B183" s="41" t="s">
        <v>931</v>
      </c>
      <c r="C183" s="27" t="s">
        <v>1506</v>
      </c>
      <c r="D183" s="25">
        <v>1</v>
      </c>
      <c r="E183" s="41" t="s">
        <v>179</v>
      </c>
      <c r="F183" s="25" t="s">
        <v>5</v>
      </c>
      <c r="G183" s="41" t="s">
        <v>23</v>
      </c>
      <c r="H183" s="44">
        <v>9716.4940000000024</v>
      </c>
      <c r="I183" s="66">
        <f>+Tabla1[[#This Row],[Demanda 2021 (MWh)]]/$H$398</f>
        <v>5.3016833831663395E-4</v>
      </c>
      <c r="J183" s="92">
        <f>Tabla1[[#This Row],[Demanda 2021 (MWh)]]/(365*24)</f>
        <v>1.1091888127853884</v>
      </c>
      <c r="K183" s="21" t="str">
        <f>+IF(Tabla1[[#This Row],[MW Medios]]&gt;=30,"Mayor a 30 MW Med",IF(Tabla1[[#This Row],[MW Medios]]&gt;=5,"Entre 30 y 5 MW Med",IF(Tabla1[[#This Row],[MW Medios]]&gt;=2,"Entre 5 y 2 MW Med","Menor a 2 MW Med")))</f>
        <v>Menor a 2 MW Med</v>
      </c>
    </row>
    <row r="184" spans="1:11" x14ac:dyDescent="0.25">
      <c r="A184" s="65" t="s">
        <v>615</v>
      </c>
      <c r="B184" s="41" t="s">
        <v>616</v>
      </c>
      <c r="C184" s="27" t="s">
        <v>105</v>
      </c>
      <c r="D184" s="25">
        <v>2</v>
      </c>
      <c r="E184" s="41" t="s">
        <v>490</v>
      </c>
      <c r="F184" s="25" t="s">
        <v>5</v>
      </c>
      <c r="G184" s="41" t="s">
        <v>23</v>
      </c>
      <c r="H184" s="44">
        <v>8970.0370000000003</v>
      </c>
      <c r="I184" s="66">
        <f>+Tabla1[[#This Row],[Demanda 2021 (MWh)]]/$H$398</f>
        <v>4.8943884604145524E-4</v>
      </c>
      <c r="J184" s="92">
        <f>Tabla1[[#This Row],[Demanda 2021 (MWh)]]/(365*24)</f>
        <v>1.0239768264840183</v>
      </c>
      <c r="K184" s="21" t="str">
        <f>+IF(Tabla1[[#This Row],[MW Medios]]&gt;=30,"Mayor a 30 MW Med",IF(Tabla1[[#This Row],[MW Medios]]&gt;=5,"Entre 30 y 5 MW Med",IF(Tabla1[[#This Row],[MW Medios]]&gt;=2,"Entre 5 y 2 MW Med","Menor a 2 MW Med")))</f>
        <v>Menor a 2 MW Med</v>
      </c>
    </row>
    <row r="185" spans="1:11" x14ac:dyDescent="0.25">
      <c r="A185" s="65" t="s">
        <v>952</v>
      </c>
      <c r="B185" s="41" t="s">
        <v>953</v>
      </c>
      <c r="C185" s="27" t="s">
        <v>88</v>
      </c>
      <c r="D185" s="25">
        <v>1</v>
      </c>
      <c r="E185" s="41" t="s">
        <v>186</v>
      </c>
      <c r="F185" s="25" t="s">
        <v>5</v>
      </c>
      <c r="G185" s="41" t="s">
        <v>191</v>
      </c>
      <c r="H185" s="44">
        <v>8810.8630000000012</v>
      </c>
      <c r="I185" s="66">
        <f>+Tabla1[[#This Row],[Demanda 2021 (MWh)]]/$H$398</f>
        <v>4.8075371588203643E-4</v>
      </c>
      <c r="J185" s="92">
        <f>Tabla1[[#This Row],[Demanda 2021 (MWh)]]/(365*24)</f>
        <v>1.0058062785388129</v>
      </c>
      <c r="K185" s="21" t="str">
        <f>+IF(Tabla1[[#This Row],[MW Medios]]&gt;=30,"Mayor a 30 MW Med",IF(Tabla1[[#This Row],[MW Medios]]&gt;=5,"Entre 30 y 5 MW Med",IF(Tabla1[[#This Row],[MW Medios]]&gt;=2,"Entre 5 y 2 MW Med","Menor a 2 MW Med")))</f>
        <v>Menor a 2 MW Med</v>
      </c>
    </row>
    <row r="186" spans="1:11" x14ac:dyDescent="0.25">
      <c r="A186" s="65" t="s">
        <v>387</v>
      </c>
      <c r="B186" s="41" t="s">
        <v>388</v>
      </c>
      <c r="C186" s="27" t="s">
        <v>88</v>
      </c>
      <c r="D186" s="25">
        <v>1</v>
      </c>
      <c r="E186" s="41" t="s">
        <v>389</v>
      </c>
      <c r="F186" s="25" t="s">
        <v>5</v>
      </c>
      <c r="G186" s="41" t="s">
        <v>23</v>
      </c>
      <c r="H186" s="44">
        <v>8735.5840000000007</v>
      </c>
      <c r="I186" s="66">
        <f>+Tabla1[[#This Row],[Demanda 2021 (MWh)]]/$H$398</f>
        <v>4.7664621143237199E-4</v>
      </c>
      <c r="J186" s="92">
        <f>Tabla1[[#This Row],[Demanda 2021 (MWh)]]/(365*24)</f>
        <v>0.99721278538812796</v>
      </c>
      <c r="K186" s="21" t="str">
        <f>+IF(Tabla1[[#This Row],[MW Medios]]&gt;=30,"Mayor a 30 MW Med",IF(Tabla1[[#This Row],[MW Medios]]&gt;=5,"Entre 30 y 5 MW Med",IF(Tabla1[[#This Row],[MW Medios]]&gt;=2,"Entre 5 y 2 MW Med","Menor a 2 MW Med")))</f>
        <v>Menor a 2 MW Med</v>
      </c>
    </row>
    <row r="187" spans="1:11" x14ac:dyDescent="0.25">
      <c r="A187" s="65" t="s">
        <v>613</v>
      </c>
      <c r="B187" s="41" t="s">
        <v>614</v>
      </c>
      <c r="C187" s="27" t="s">
        <v>1506</v>
      </c>
      <c r="D187" s="25">
        <v>1</v>
      </c>
      <c r="E187" s="41" t="s">
        <v>200</v>
      </c>
      <c r="F187" s="25" t="s">
        <v>5</v>
      </c>
      <c r="G187" s="41" t="s">
        <v>601</v>
      </c>
      <c r="H187" s="44">
        <v>8641.9110000000019</v>
      </c>
      <c r="I187" s="66">
        <f>+Tabla1[[#This Row],[Demanda 2021 (MWh)]]/$H$398</f>
        <v>4.7153506138636428E-4</v>
      </c>
      <c r="J187" s="92">
        <f>Tabla1[[#This Row],[Demanda 2021 (MWh)]]/(365*24)</f>
        <v>0.98651952054794545</v>
      </c>
      <c r="K187" s="21" t="str">
        <f>+IF(Tabla1[[#This Row],[MW Medios]]&gt;=30,"Mayor a 30 MW Med",IF(Tabla1[[#This Row],[MW Medios]]&gt;=5,"Entre 30 y 5 MW Med",IF(Tabla1[[#This Row],[MW Medios]]&gt;=2,"Entre 5 y 2 MW Med","Menor a 2 MW Med")))</f>
        <v>Menor a 2 MW Med</v>
      </c>
    </row>
    <row r="188" spans="1:11" x14ac:dyDescent="0.25">
      <c r="A188" s="65" t="s">
        <v>312</v>
      </c>
      <c r="B188" s="41" t="s">
        <v>313</v>
      </c>
      <c r="C188" s="27" t="s">
        <v>1506</v>
      </c>
      <c r="D188" s="25">
        <v>1</v>
      </c>
      <c r="E188" s="41" t="s">
        <v>200</v>
      </c>
      <c r="F188" s="25" t="s">
        <v>5</v>
      </c>
      <c r="G188" s="41" t="s">
        <v>306</v>
      </c>
      <c r="H188" s="44">
        <v>8636.9309999999987</v>
      </c>
      <c r="I188" s="66">
        <f>+Tabla1[[#This Row],[Demanda 2021 (MWh)]]/$H$398</f>
        <v>4.7126333391709209E-4</v>
      </c>
      <c r="J188" s="92">
        <f>Tabla1[[#This Row],[Demanda 2021 (MWh)]]/(365*24)</f>
        <v>0.98595102739726015</v>
      </c>
      <c r="K188" s="21" t="str">
        <f>+IF(Tabla1[[#This Row],[MW Medios]]&gt;=30,"Mayor a 30 MW Med",IF(Tabla1[[#This Row],[MW Medios]]&gt;=5,"Entre 30 y 5 MW Med",IF(Tabla1[[#This Row],[MW Medios]]&gt;=2,"Entre 5 y 2 MW Med","Menor a 2 MW Med")))</f>
        <v>Menor a 2 MW Med</v>
      </c>
    </row>
    <row r="189" spans="1:11" x14ac:dyDescent="0.25">
      <c r="A189" s="65" t="s">
        <v>1017</v>
      </c>
      <c r="B189" s="41" t="s">
        <v>1018</v>
      </c>
      <c r="C189" s="27" t="s">
        <v>96</v>
      </c>
      <c r="D189" s="25">
        <v>2</v>
      </c>
      <c r="E189" s="41" t="s">
        <v>421</v>
      </c>
      <c r="F189" s="25" t="s">
        <v>5</v>
      </c>
      <c r="G189" s="41" t="s">
        <v>23</v>
      </c>
      <c r="H189" s="44">
        <v>8614.3580000000002</v>
      </c>
      <c r="I189" s="66">
        <f>+Tabla1[[#This Row],[Demanda 2021 (MWh)]]/$H$398</f>
        <v>4.7003166641430551E-4</v>
      </c>
      <c r="J189" s="92">
        <f>Tabla1[[#This Row],[Demanda 2021 (MWh)]]/(365*24)</f>
        <v>0.98337420091324201</v>
      </c>
      <c r="K189" s="21" t="str">
        <f>+IF(Tabla1[[#This Row],[MW Medios]]&gt;=30,"Mayor a 30 MW Med",IF(Tabla1[[#This Row],[MW Medios]]&gt;=5,"Entre 30 y 5 MW Med",IF(Tabla1[[#This Row],[MW Medios]]&gt;=2,"Entre 5 y 2 MW Med","Menor a 2 MW Med")))</f>
        <v>Menor a 2 MW Med</v>
      </c>
    </row>
    <row r="190" spans="1:11" x14ac:dyDescent="0.25">
      <c r="A190" s="65" t="s">
        <v>736</v>
      </c>
      <c r="B190" s="41" t="s">
        <v>1046</v>
      </c>
      <c r="C190" s="27" t="s">
        <v>88</v>
      </c>
      <c r="D190" s="25">
        <v>1</v>
      </c>
      <c r="E190" s="41" t="s">
        <v>186</v>
      </c>
      <c r="F190" s="25" t="s">
        <v>5</v>
      </c>
      <c r="G190" s="41" t="s">
        <v>191</v>
      </c>
      <c r="H190" s="44">
        <v>8402.3060000000005</v>
      </c>
      <c r="I190" s="66">
        <f>+Tabla1[[#This Row],[Demanda 2021 (MWh)]]/$H$398</f>
        <v>4.5846131434320675E-4</v>
      </c>
      <c r="J190" s="92">
        <f>Tabla1[[#This Row],[Demanda 2021 (MWh)]]/(365*24)</f>
        <v>0.95916735159817357</v>
      </c>
      <c r="K190" s="21" t="str">
        <f>+IF(Tabla1[[#This Row],[MW Medios]]&gt;=30,"Mayor a 30 MW Med",IF(Tabla1[[#This Row],[MW Medios]]&gt;=5,"Entre 30 y 5 MW Med",IF(Tabla1[[#This Row],[MW Medios]]&gt;=2,"Entre 5 y 2 MW Med","Menor a 2 MW Med")))</f>
        <v>Menor a 2 MW Med</v>
      </c>
    </row>
    <row r="191" spans="1:11" x14ac:dyDescent="0.25">
      <c r="A191" s="65" t="s">
        <v>569</v>
      </c>
      <c r="B191" s="41" t="s">
        <v>570</v>
      </c>
      <c r="C191" s="27" t="s">
        <v>1506</v>
      </c>
      <c r="D191" s="25">
        <v>1</v>
      </c>
      <c r="E191" s="41" t="s">
        <v>179</v>
      </c>
      <c r="F191" s="25" t="s">
        <v>5</v>
      </c>
      <c r="G191" s="41"/>
      <c r="H191" s="44">
        <v>8200.655999999999</v>
      </c>
      <c r="I191" s="66">
        <f>+Tabla1[[#This Row],[Demanda 2021 (MWh)]]/$H$398</f>
        <v>4.4745853438764359E-4</v>
      </c>
      <c r="J191" s="92">
        <f>Tabla1[[#This Row],[Demanda 2021 (MWh)]]/(365*24)</f>
        <v>0.93614794520547939</v>
      </c>
      <c r="K191" s="21" t="str">
        <f>+IF(Tabla1[[#This Row],[MW Medios]]&gt;=30,"Mayor a 30 MW Med",IF(Tabla1[[#This Row],[MW Medios]]&gt;=5,"Entre 30 y 5 MW Med",IF(Tabla1[[#This Row],[MW Medios]]&gt;=2,"Entre 5 y 2 MW Med","Menor a 2 MW Med")))</f>
        <v>Menor a 2 MW Med</v>
      </c>
    </row>
    <row r="192" spans="1:11" x14ac:dyDescent="0.25">
      <c r="A192" s="65" t="s">
        <v>234</v>
      </c>
      <c r="B192" s="41" t="s">
        <v>235</v>
      </c>
      <c r="C192" s="27" t="s">
        <v>1506</v>
      </c>
      <c r="D192" s="25">
        <v>1</v>
      </c>
      <c r="E192" s="41" t="s">
        <v>179</v>
      </c>
      <c r="F192" s="25" t="s">
        <v>5</v>
      </c>
      <c r="G192" s="41" t="s">
        <v>23</v>
      </c>
      <c r="H192" s="44">
        <v>8079.9489999999987</v>
      </c>
      <c r="I192" s="66">
        <f>+Tabla1[[#This Row],[Demanda 2021 (MWh)]]/$H$398</f>
        <v>4.4087230795523019E-4</v>
      </c>
      <c r="J192" s="92">
        <f>Tabla1[[#This Row],[Demanda 2021 (MWh)]]/(365*24)</f>
        <v>0.92236860730593595</v>
      </c>
      <c r="K192" s="21" t="str">
        <f>+IF(Tabla1[[#This Row],[MW Medios]]&gt;=30,"Mayor a 30 MW Med",IF(Tabla1[[#This Row],[MW Medios]]&gt;=5,"Entre 30 y 5 MW Med",IF(Tabla1[[#This Row],[MW Medios]]&gt;=2,"Entre 5 y 2 MW Med","Menor a 2 MW Med")))</f>
        <v>Menor a 2 MW Med</v>
      </c>
    </row>
    <row r="193" spans="1:11" x14ac:dyDescent="0.25">
      <c r="A193" s="65" t="s">
        <v>903</v>
      </c>
      <c r="B193" s="41" t="s">
        <v>904</v>
      </c>
      <c r="C193" s="27" t="s">
        <v>1506</v>
      </c>
      <c r="D193" s="25">
        <v>1</v>
      </c>
      <c r="E193" s="41" t="s">
        <v>179</v>
      </c>
      <c r="F193" s="25" t="s">
        <v>5</v>
      </c>
      <c r="G193" s="41" t="s">
        <v>23</v>
      </c>
      <c r="H193" s="44">
        <v>7947.7980000000007</v>
      </c>
      <c r="I193" s="66">
        <f>+Tabla1[[#This Row],[Demanda 2021 (MWh)]]/$H$398</f>
        <v>4.3366165398097978E-4</v>
      </c>
      <c r="J193" s="92">
        <f>Tabla1[[#This Row],[Demanda 2021 (MWh)]]/(365*24)</f>
        <v>0.90728287671232888</v>
      </c>
      <c r="K193" s="21" t="str">
        <f>+IF(Tabla1[[#This Row],[MW Medios]]&gt;=30,"Mayor a 30 MW Med",IF(Tabla1[[#This Row],[MW Medios]]&gt;=5,"Entre 30 y 5 MW Med",IF(Tabla1[[#This Row],[MW Medios]]&gt;=2,"Entre 5 y 2 MW Med","Menor a 2 MW Med")))</f>
        <v>Menor a 2 MW Med</v>
      </c>
    </row>
    <row r="194" spans="1:11" x14ac:dyDescent="0.25">
      <c r="A194" s="65" t="s">
        <v>674</v>
      </c>
      <c r="B194" s="41" t="s">
        <v>675</v>
      </c>
      <c r="C194" s="27" t="s">
        <v>1506</v>
      </c>
      <c r="D194" s="25">
        <v>1</v>
      </c>
      <c r="E194" s="41" t="s">
        <v>676</v>
      </c>
      <c r="F194" s="25" t="s">
        <v>5</v>
      </c>
      <c r="G194" s="41" t="s">
        <v>23</v>
      </c>
      <c r="H194" s="44">
        <v>7901.3370000000014</v>
      </c>
      <c r="I194" s="66">
        <f>+Tabla1[[#This Row],[Demanda 2021 (MWh)]]/$H$398</f>
        <v>4.3112656764566901E-4</v>
      </c>
      <c r="J194" s="92">
        <f>Tabla1[[#This Row],[Demanda 2021 (MWh)]]/(365*24)</f>
        <v>0.90197910958904126</v>
      </c>
      <c r="K194" s="21" t="str">
        <f>+IF(Tabla1[[#This Row],[MW Medios]]&gt;=30,"Mayor a 30 MW Med",IF(Tabla1[[#This Row],[MW Medios]]&gt;=5,"Entre 30 y 5 MW Med",IF(Tabla1[[#This Row],[MW Medios]]&gt;=2,"Entre 5 y 2 MW Med","Menor a 2 MW Med")))</f>
        <v>Menor a 2 MW Med</v>
      </c>
    </row>
    <row r="195" spans="1:11" x14ac:dyDescent="0.25">
      <c r="A195" s="65" t="s">
        <v>589</v>
      </c>
      <c r="B195" s="41" t="s">
        <v>590</v>
      </c>
      <c r="C195" s="27" t="s">
        <v>77</v>
      </c>
      <c r="D195" s="25">
        <v>2</v>
      </c>
      <c r="E195" s="41" t="s">
        <v>591</v>
      </c>
      <c r="F195" s="25" t="s">
        <v>5</v>
      </c>
      <c r="G195" s="41"/>
      <c r="H195" s="44">
        <v>7755.8400000000011</v>
      </c>
      <c r="I195" s="66">
        <f>+Tabla1[[#This Row],[Demanda 2021 (MWh)]]/$H$398</f>
        <v>4.2318770587926899E-4</v>
      </c>
      <c r="J195" s="92">
        <f>Tabla1[[#This Row],[Demanda 2021 (MWh)]]/(365*24)</f>
        <v>0.8853698630136988</v>
      </c>
      <c r="K195" s="21" t="str">
        <f>+IF(Tabla1[[#This Row],[MW Medios]]&gt;=30,"Mayor a 30 MW Med",IF(Tabla1[[#This Row],[MW Medios]]&gt;=5,"Entre 30 y 5 MW Med",IF(Tabla1[[#This Row],[MW Medios]]&gt;=2,"Entre 5 y 2 MW Med","Menor a 2 MW Med")))</f>
        <v>Menor a 2 MW Med</v>
      </c>
    </row>
    <row r="196" spans="1:11" x14ac:dyDescent="0.25">
      <c r="A196" s="65" t="s">
        <v>721</v>
      </c>
      <c r="B196" s="41" t="s">
        <v>722</v>
      </c>
      <c r="C196" s="27" t="s">
        <v>1506</v>
      </c>
      <c r="D196" s="25">
        <v>1</v>
      </c>
      <c r="E196" s="41" t="s">
        <v>179</v>
      </c>
      <c r="F196" s="25" t="s">
        <v>5</v>
      </c>
      <c r="G196" s="41"/>
      <c r="H196" s="44">
        <v>7501.3250000000007</v>
      </c>
      <c r="I196" s="66">
        <f>+Tabla1[[#This Row],[Demanda 2021 (MWh)]]/$H$398</f>
        <v>4.0930041334076095E-4</v>
      </c>
      <c r="J196" s="92">
        <f>Tabla1[[#This Row],[Demanda 2021 (MWh)]]/(365*24)</f>
        <v>0.85631563926940646</v>
      </c>
      <c r="K196" s="21" t="str">
        <f>+IF(Tabla1[[#This Row],[MW Medios]]&gt;=30,"Mayor a 30 MW Med",IF(Tabla1[[#This Row],[MW Medios]]&gt;=5,"Entre 30 y 5 MW Med",IF(Tabla1[[#This Row],[MW Medios]]&gt;=2,"Entre 5 y 2 MW Med","Menor a 2 MW Med")))</f>
        <v>Menor a 2 MW Med</v>
      </c>
    </row>
    <row r="197" spans="1:11" x14ac:dyDescent="0.25">
      <c r="A197" s="65" t="s">
        <v>909</v>
      </c>
      <c r="B197" s="41" t="s">
        <v>910</v>
      </c>
      <c r="C197" s="27" t="s">
        <v>88</v>
      </c>
      <c r="D197" s="25">
        <v>1</v>
      </c>
      <c r="E197" s="41" t="s">
        <v>186</v>
      </c>
      <c r="F197" s="25" t="s">
        <v>5</v>
      </c>
      <c r="G197" s="41" t="s">
        <v>23</v>
      </c>
      <c r="H197" s="44">
        <v>7434.5809999999992</v>
      </c>
      <c r="I197" s="66">
        <f>+Tabla1[[#This Row],[Demanda 2021 (MWh)]]/$H$398</f>
        <v>4.0565861048752949E-4</v>
      </c>
      <c r="J197" s="92">
        <f>Tabla1[[#This Row],[Demanda 2021 (MWh)]]/(365*24)</f>
        <v>0.84869646118721453</v>
      </c>
      <c r="K197" s="21" t="str">
        <f>+IF(Tabla1[[#This Row],[MW Medios]]&gt;=30,"Mayor a 30 MW Med",IF(Tabla1[[#This Row],[MW Medios]]&gt;=5,"Entre 30 y 5 MW Med",IF(Tabla1[[#This Row],[MW Medios]]&gt;=2,"Entre 5 y 2 MW Med","Menor a 2 MW Med")))</f>
        <v>Menor a 2 MW Med</v>
      </c>
    </row>
    <row r="198" spans="1:11" x14ac:dyDescent="0.25">
      <c r="A198" s="65" t="s">
        <v>670</v>
      </c>
      <c r="B198" s="41" t="s">
        <v>671</v>
      </c>
      <c r="C198" s="27" t="s">
        <v>85</v>
      </c>
      <c r="D198" s="25">
        <v>2</v>
      </c>
      <c r="E198" s="41" t="s">
        <v>267</v>
      </c>
      <c r="F198" s="25" t="s">
        <v>5</v>
      </c>
      <c r="G198" s="41" t="s">
        <v>23</v>
      </c>
      <c r="H198" s="44">
        <v>7374.9369999999999</v>
      </c>
      <c r="I198" s="66">
        <f>+Tabla1[[#This Row],[Demanda 2021 (MWh)]]/$H$398</f>
        <v>4.024042102511318E-4</v>
      </c>
      <c r="J198" s="92">
        <f>Tabla1[[#This Row],[Demanda 2021 (MWh)]]/(365*24)</f>
        <v>0.84188778538812781</v>
      </c>
      <c r="K198" s="21" t="str">
        <f>+IF(Tabla1[[#This Row],[MW Medios]]&gt;=30,"Mayor a 30 MW Med",IF(Tabla1[[#This Row],[MW Medios]]&gt;=5,"Entre 30 y 5 MW Med",IF(Tabla1[[#This Row],[MW Medios]]&gt;=2,"Entre 5 y 2 MW Med","Menor a 2 MW Med")))</f>
        <v>Menor a 2 MW Med</v>
      </c>
    </row>
    <row r="199" spans="1:11" x14ac:dyDescent="0.25">
      <c r="A199" s="65" t="s">
        <v>256</v>
      </c>
      <c r="B199" s="41" t="s">
        <v>257</v>
      </c>
      <c r="C199" s="27" t="s">
        <v>1506</v>
      </c>
      <c r="D199" s="25">
        <v>1</v>
      </c>
      <c r="E199" s="41" t="s">
        <v>200</v>
      </c>
      <c r="F199" s="25" t="s">
        <v>5</v>
      </c>
      <c r="G199" s="41" t="s">
        <v>23</v>
      </c>
      <c r="H199" s="44">
        <v>7205.7289999999994</v>
      </c>
      <c r="I199" s="66">
        <f>+Tabla1[[#This Row],[Demanda 2021 (MWh)]]/$H$398</f>
        <v>3.9317158743575401E-4</v>
      </c>
      <c r="J199" s="92">
        <f>Tabla1[[#This Row],[Demanda 2021 (MWh)]]/(365*24)</f>
        <v>0.822571803652968</v>
      </c>
      <c r="K199" s="21" t="str">
        <f>+IF(Tabla1[[#This Row],[MW Medios]]&gt;=30,"Mayor a 30 MW Med",IF(Tabla1[[#This Row],[MW Medios]]&gt;=5,"Entre 30 y 5 MW Med",IF(Tabla1[[#This Row],[MW Medios]]&gt;=2,"Entre 5 y 2 MW Med","Menor a 2 MW Med")))</f>
        <v>Menor a 2 MW Med</v>
      </c>
    </row>
    <row r="200" spans="1:11" x14ac:dyDescent="0.25">
      <c r="A200" s="65" t="s">
        <v>646</v>
      </c>
      <c r="B200" s="41" t="s">
        <v>647</v>
      </c>
      <c r="C200" s="27" t="s">
        <v>1506</v>
      </c>
      <c r="D200" s="25">
        <v>1</v>
      </c>
      <c r="E200" s="41" t="s">
        <v>648</v>
      </c>
      <c r="F200" s="25" t="s">
        <v>5</v>
      </c>
      <c r="G200" s="41" t="s">
        <v>23</v>
      </c>
      <c r="H200" s="44">
        <v>6959.9500000000007</v>
      </c>
      <c r="I200" s="66">
        <f>+Tabla1[[#This Row],[Demanda 2021 (MWh)]]/$H$398</f>
        <v>3.7976096380719793E-4</v>
      </c>
      <c r="J200" s="92">
        <f>Tabla1[[#This Row],[Demanda 2021 (MWh)]]/(365*24)</f>
        <v>0.79451484018264851</v>
      </c>
      <c r="K200" s="21" t="str">
        <f>+IF(Tabla1[[#This Row],[MW Medios]]&gt;=30,"Mayor a 30 MW Med",IF(Tabla1[[#This Row],[MW Medios]]&gt;=5,"Entre 30 y 5 MW Med",IF(Tabla1[[#This Row],[MW Medios]]&gt;=2,"Entre 5 y 2 MW Med","Menor a 2 MW Med")))</f>
        <v>Menor a 2 MW Med</v>
      </c>
    </row>
    <row r="201" spans="1:11" x14ac:dyDescent="0.25">
      <c r="A201" s="65" t="s">
        <v>225</v>
      </c>
      <c r="B201" s="41" t="s">
        <v>226</v>
      </c>
      <c r="C201" s="27" t="s">
        <v>1506</v>
      </c>
      <c r="D201" s="25">
        <v>1</v>
      </c>
      <c r="E201" s="41" t="s">
        <v>179</v>
      </c>
      <c r="F201" s="25" t="s">
        <v>5</v>
      </c>
      <c r="G201" s="41" t="s">
        <v>23</v>
      </c>
      <c r="H201" s="44">
        <v>6955.4580000000005</v>
      </c>
      <c r="I201" s="66">
        <f>+Tabla1[[#This Row],[Demanda 2021 (MWh)]]/$H$398</f>
        <v>3.7951586344736463E-4</v>
      </c>
      <c r="J201" s="92">
        <f>Tabla1[[#This Row],[Demanda 2021 (MWh)]]/(365*24)</f>
        <v>0.79400205479452057</v>
      </c>
      <c r="K201" s="21" t="str">
        <f>+IF(Tabla1[[#This Row],[MW Medios]]&gt;=30,"Mayor a 30 MW Med",IF(Tabla1[[#This Row],[MW Medios]]&gt;=5,"Entre 30 y 5 MW Med",IF(Tabla1[[#This Row],[MW Medios]]&gt;=2,"Entre 5 y 2 MW Med","Menor a 2 MW Med")))</f>
        <v>Menor a 2 MW Med</v>
      </c>
    </row>
    <row r="202" spans="1:11" x14ac:dyDescent="0.25">
      <c r="A202" s="65" t="s">
        <v>287</v>
      </c>
      <c r="B202" s="41" t="s">
        <v>288</v>
      </c>
      <c r="C202" s="27" t="s">
        <v>67</v>
      </c>
      <c r="D202" s="25">
        <v>2</v>
      </c>
      <c r="E202" s="41" t="s">
        <v>283</v>
      </c>
      <c r="F202" s="25" t="s">
        <v>5</v>
      </c>
      <c r="G202" s="41" t="s">
        <v>23</v>
      </c>
      <c r="H202" s="44">
        <v>6570.6960000000008</v>
      </c>
      <c r="I202" s="66">
        <f>+Tabla1[[#This Row],[Demanda 2021 (MWh)]]/$H$398</f>
        <v>3.5852180631241608E-4</v>
      </c>
      <c r="J202" s="92">
        <f>Tabla1[[#This Row],[Demanda 2021 (MWh)]]/(365*24)</f>
        <v>0.75007945205479465</v>
      </c>
      <c r="K202" s="21" t="str">
        <f>+IF(Tabla1[[#This Row],[MW Medios]]&gt;=30,"Mayor a 30 MW Med",IF(Tabla1[[#This Row],[MW Medios]]&gt;=5,"Entre 30 y 5 MW Med",IF(Tabla1[[#This Row],[MW Medios]]&gt;=2,"Entre 5 y 2 MW Med","Menor a 2 MW Med")))</f>
        <v>Menor a 2 MW Med</v>
      </c>
    </row>
    <row r="203" spans="1:11" x14ac:dyDescent="0.25">
      <c r="A203" s="65" t="s">
        <v>681</v>
      </c>
      <c r="B203" s="41" t="s">
        <v>682</v>
      </c>
      <c r="C203" s="27" t="s">
        <v>3</v>
      </c>
      <c r="D203" s="25">
        <v>2</v>
      </c>
      <c r="E203" s="41" t="s">
        <v>683</v>
      </c>
      <c r="F203" s="25" t="s">
        <v>5</v>
      </c>
      <c r="G203" s="41" t="s">
        <v>23</v>
      </c>
      <c r="H203" s="44">
        <v>6419.9009999999989</v>
      </c>
      <c r="I203" s="66">
        <f>+Tabla1[[#This Row],[Demanda 2021 (MWh)]]/$H$398</f>
        <v>3.502938658046097E-4</v>
      </c>
      <c r="J203" s="92">
        <f>Tabla1[[#This Row],[Demanda 2021 (MWh)]]/(365*24)</f>
        <v>0.73286541095890401</v>
      </c>
      <c r="K203" s="21" t="str">
        <f>+IF(Tabla1[[#This Row],[MW Medios]]&gt;=30,"Mayor a 30 MW Med",IF(Tabla1[[#This Row],[MW Medios]]&gt;=5,"Entre 30 y 5 MW Med",IF(Tabla1[[#This Row],[MW Medios]]&gt;=2,"Entre 5 y 2 MW Med","Menor a 2 MW Med")))</f>
        <v>Menor a 2 MW Med</v>
      </c>
    </row>
    <row r="204" spans="1:11" x14ac:dyDescent="0.25">
      <c r="A204" s="65" t="s">
        <v>377</v>
      </c>
      <c r="B204" s="41" t="s">
        <v>378</v>
      </c>
      <c r="C204" s="27" t="s">
        <v>7</v>
      </c>
      <c r="D204" s="25">
        <v>2</v>
      </c>
      <c r="E204" s="41" t="s">
        <v>240</v>
      </c>
      <c r="F204" s="25" t="s">
        <v>5</v>
      </c>
      <c r="G204" s="41" t="s">
        <v>23</v>
      </c>
      <c r="H204" s="44">
        <v>6401.0960000000014</v>
      </c>
      <c r="I204" s="66">
        <f>+Tabla1[[#This Row],[Demanda 2021 (MWh)]]/$H$398</f>
        <v>3.4926779450748926E-4</v>
      </c>
      <c r="J204" s="92">
        <f>Tabla1[[#This Row],[Demanda 2021 (MWh)]]/(365*24)</f>
        <v>0.73071872146118733</v>
      </c>
      <c r="K204" s="21" t="str">
        <f>+IF(Tabla1[[#This Row],[MW Medios]]&gt;=30,"Mayor a 30 MW Med",IF(Tabla1[[#This Row],[MW Medios]]&gt;=5,"Entre 30 y 5 MW Med",IF(Tabla1[[#This Row],[MW Medios]]&gt;=2,"Entre 5 y 2 MW Med","Menor a 2 MW Med")))</f>
        <v>Menor a 2 MW Med</v>
      </c>
    </row>
    <row r="205" spans="1:11" x14ac:dyDescent="0.25">
      <c r="A205" s="65" t="s">
        <v>942</v>
      </c>
      <c r="B205" s="41" t="s">
        <v>943</v>
      </c>
      <c r="C205" s="27" t="s">
        <v>1506</v>
      </c>
      <c r="D205" s="25">
        <v>1</v>
      </c>
      <c r="E205" s="41" t="s">
        <v>200</v>
      </c>
      <c r="F205" s="25" t="s">
        <v>5</v>
      </c>
      <c r="G205" s="41" t="s">
        <v>23</v>
      </c>
      <c r="H205" s="44">
        <v>6021.0140000000001</v>
      </c>
      <c r="I205" s="66">
        <f>+Tabla1[[#This Row],[Demanda 2021 (MWh)]]/$H$398</f>
        <v>3.2852909571715771E-4</v>
      </c>
      <c r="J205" s="92">
        <f>Tabla1[[#This Row],[Demanda 2021 (MWh)]]/(365*24)</f>
        <v>0.68733036529680369</v>
      </c>
      <c r="K205" s="21" t="str">
        <f>+IF(Tabla1[[#This Row],[MW Medios]]&gt;=30,"Mayor a 30 MW Med",IF(Tabla1[[#This Row],[MW Medios]]&gt;=5,"Entre 30 y 5 MW Med",IF(Tabla1[[#This Row],[MW Medios]]&gt;=2,"Entre 5 y 2 MW Med","Menor a 2 MW Med")))</f>
        <v>Menor a 2 MW Med</v>
      </c>
    </row>
    <row r="206" spans="1:11" x14ac:dyDescent="0.25">
      <c r="A206" s="65" t="s">
        <v>963</v>
      </c>
      <c r="B206" s="41" t="s">
        <v>964</v>
      </c>
      <c r="C206" s="41" t="s">
        <v>1506</v>
      </c>
      <c r="D206" s="25">
        <v>1</v>
      </c>
      <c r="E206" s="41" t="s">
        <v>189</v>
      </c>
      <c r="F206" s="25" t="s">
        <v>5</v>
      </c>
      <c r="G206" s="41"/>
      <c r="H206" s="44">
        <v>5673.9439999999995</v>
      </c>
      <c r="I206" s="66">
        <f>+Tabla1[[#This Row],[Demanda 2021 (MWh)]]/$H$398</f>
        <v>3.0959165540385598E-4</v>
      </c>
      <c r="J206" s="92">
        <f>Tabla1[[#This Row],[Demanda 2021 (MWh)]]/(365*24)</f>
        <v>0.64771050228310501</v>
      </c>
      <c r="K206" s="21" t="str">
        <f>+IF(Tabla1[[#This Row],[MW Medios]]&gt;=30,"Mayor a 30 MW Med",IF(Tabla1[[#This Row],[MW Medios]]&gt;=5,"Entre 30 y 5 MW Med",IF(Tabla1[[#This Row],[MW Medios]]&gt;=2,"Entre 5 y 2 MW Med","Menor a 2 MW Med")))</f>
        <v>Menor a 2 MW Med</v>
      </c>
    </row>
    <row r="207" spans="1:11" x14ac:dyDescent="0.25">
      <c r="A207" s="65" t="s">
        <v>308</v>
      </c>
      <c r="B207" s="41" t="s">
        <v>309</v>
      </c>
      <c r="C207" s="27" t="s">
        <v>1506</v>
      </c>
      <c r="D207" s="25">
        <v>1</v>
      </c>
      <c r="E207" s="41" t="s">
        <v>200</v>
      </c>
      <c r="F207" s="25" t="s">
        <v>5</v>
      </c>
      <c r="G207" s="41" t="s">
        <v>306</v>
      </c>
      <c r="H207" s="44">
        <v>5615.9600000000019</v>
      </c>
      <c r="I207" s="66">
        <f>+Tabla1[[#This Row],[Demanda 2021 (MWh)]]/$H$398</f>
        <v>3.0642783099054906E-4</v>
      </c>
      <c r="J207" s="92">
        <f>Tabla1[[#This Row],[Demanda 2021 (MWh)]]/(365*24)</f>
        <v>0.64109132420091341</v>
      </c>
      <c r="K207" s="21" t="str">
        <f>+IF(Tabla1[[#This Row],[MW Medios]]&gt;=30,"Mayor a 30 MW Med",IF(Tabla1[[#This Row],[MW Medios]]&gt;=5,"Entre 30 y 5 MW Med",IF(Tabla1[[#This Row],[MW Medios]]&gt;=2,"Entre 5 y 2 MW Med","Menor a 2 MW Med")))</f>
        <v>Menor a 2 MW Med</v>
      </c>
    </row>
    <row r="208" spans="1:11" x14ac:dyDescent="0.25">
      <c r="A208" s="65" t="s">
        <v>184</v>
      </c>
      <c r="B208" s="41" t="s">
        <v>185</v>
      </c>
      <c r="C208" s="27" t="s">
        <v>88</v>
      </c>
      <c r="D208" s="25">
        <v>1</v>
      </c>
      <c r="E208" s="41" t="s">
        <v>186</v>
      </c>
      <c r="F208" s="25" t="s">
        <v>5</v>
      </c>
      <c r="G208" s="41" t="s">
        <v>23</v>
      </c>
      <c r="H208" s="44">
        <v>5524.4330000000009</v>
      </c>
      <c r="I208" s="66">
        <f>+Tabla1[[#This Row],[Demanda 2021 (MWh)]]/$H$398</f>
        <v>3.0143377474957291E-4</v>
      </c>
      <c r="J208" s="92">
        <f>Tabla1[[#This Row],[Demanda 2021 (MWh)]]/(365*24)</f>
        <v>0.63064303652968046</v>
      </c>
      <c r="K208" s="21" t="str">
        <f>+IF(Tabla1[[#This Row],[MW Medios]]&gt;=30,"Mayor a 30 MW Med",IF(Tabla1[[#This Row],[MW Medios]]&gt;=5,"Entre 30 y 5 MW Med",IF(Tabla1[[#This Row],[MW Medios]]&gt;=2,"Entre 5 y 2 MW Med","Menor a 2 MW Med")))</f>
        <v>Menor a 2 MW Med</v>
      </c>
    </row>
    <row r="209" spans="1:11" x14ac:dyDescent="0.25">
      <c r="A209" s="65" t="s">
        <v>262</v>
      </c>
      <c r="B209" s="41" t="s">
        <v>263</v>
      </c>
      <c r="C209" s="27" t="s">
        <v>102</v>
      </c>
      <c r="D209" s="25">
        <v>2</v>
      </c>
      <c r="E209" s="41" t="s">
        <v>264</v>
      </c>
      <c r="F209" s="25" t="s">
        <v>5</v>
      </c>
      <c r="G209" s="41" t="s">
        <v>23</v>
      </c>
      <c r="H209" s="44">
        <v>5339.78</v>
      </c>
      <c r="I209" s="66">
        <f>+Tabla1[[#This Row],[Demanda 2021 (MWh)]]/$H$398</f>
        <v>2.9135841483320991E-4</v>
      </c>
      <c r="J209" s="92">
        <f>Tabla1[[#This Row],[Demanda 2021 (MWh)]]/(365*24)</f>
        <v>0.60956392694063921</v>
      </c>
      <c r="K209" s="21" t="str">
        <f>+IF(Tabla1[[#This Row],[MW Medios]]&gt;=30,"Mayor a 30 MW Med",IF(Tabla1[[#This Row],[MW Medios]]&gt;=5,"Entre 30 y 5 MW Med",IF(Tabla1[[#This Row],[MW Medios]]&gt;=2,"Entre 5 y 2 MW Med","Menor a 2 MW Med")))</f>
        <v>Menor a 2 MW Med</v>
      </c>
    </row>
    <row r="210" spans="1:11" x14ac:dyDescent="0.25">
      <c r="A210" s="65" t="s">
        <v>756</v>
      </c>
      <c r="B210" s="41" t="s">
        <v>758</v>
      </c>
      <c r="C210" s="27" t="s">
        <v>61</v>
      </c>
      <c r="D210" s="25">
        <v>2</v>
      </c>
      <c r="E210" s="41" t="s">
        <v>759</v>
      </c>
      <c r="F210" s="25" t="s">
        <v>5</v>
      </c>
      <c r="G210" s="67" t="s">
        <v>757</v>
      </c>
      <c r="H210" s="44">
        <v>5134.0379999999996</v>
      </c>
      <c r="I210" s="66">
        <f>+Tabla1[[#This Row],[Demanda 2021 (MWh)]]/$H$398</f>
        <v>2.8013236001735338E-4</v>
      </c>
      <c r="J210" s="92">
        <f>Tabla1[[#This Row],[Demanda 2021 (MWh)]]/(365*24)</f>
        <v>0.58607739726027397</v>
      </c>
      <c r="K210" s="21" t="str">
        <f>+IF(Tabla1[[#This Row],[MW Medios]]&gt;=30,"Mayor a 30 MW Med",IF(Tabla1[[#This Row],[MW Medios]]&gt;=5,"Entre 30 y 5 MW Med",IF(Tabla1[[#This Row],[MW Medios]]&gt;=2,"Entre 5 y 2 MW Med","Menor a 2 MW Med")))</f>
        <v>Menor a 2 MW Med</v>
      </c>
    </row>
    <row r="211" spans="1:11" x14ac:dyDescent="0.25">
      <c r="A211" s="65" t="s">
        <v>804</v>
      </c>
      <c r="B211" s="41" t="s">
        <v>805</v>
      </c>
      <c r="C211" s="27" t="s">
        <v>85</v>
      </c>
      <c r="D211" s="25">
        <v>2</v>
      </c>
      <c r="E211" s="41" t="s">
        <v>267</v>
      </c>
      <c r="F211" s="25" t="s">
        <v>5</v>
      </c>
      <c r="G211" s="41" t="s">
        <v>23</v>
      </c>
      <c r="H211" s="44">
        <v>5064.4710000000005</v>
      </c>
      <c r="I211" s="66">
        <f>+Tabla1[[#This Row],[Demanda 2021 (MWh)]]/$H$398</f>
        <v>2.7633652370111906E-4</v>
      </c>
      <c r="J211" s="92">
        <f>Tabla1[[#This Row],[Demanda 2021 (MWh)]]/(365*24)</f>
        <v>0.57813595890410963</v>
      </c>
      <c r="K211" s="21" t="str">
        <f>+IF(Tabla1[[#This Row],[MW Medios]]&gt;=30,"Mayor a 30 MW Med",IF(Tabla1[[#This Row],[MW Medios]]&gt;=5,"Entre 30 y 5 MW Med",IF(Tabla1[[#This Row],[MW Medios]]&gt;=2,"Entre 5 y 2 MW Med","Menor a 2 MW Med")))</f>
        <v>Menor a 2 MW Med</v>
      </c>
    </row>
    <row r="212" spans="1:11" x14ac:dyDescent="0.25">
      <c r="A212" s="65" t="s">
        <v>347</v>
      </c>
      <c r="B212" s="41" t="s">
        <v>348</v>
      </c>
      <c r="C212" s="27" t="s">
        <v>1506</v>
      </c>
      <c r="D212" s="25">
        <v>1</v>
      </c>
      <c r="E212" s="41" t="s">
        <v>179</v>
      </c>
      <c r="F212" s="25" t="s">
        <v>5</v>
      </c>
      <c r="G212" s="41" t="s">
        <v>23</v>
      </c>
      <c r="H212" s="44">
        <v>4990.9100000000008</v>
      </c>
      <c r="I212" s="66">
        <f>+Tabla1[[#This Row],[Demanda 2021 (MWh)]]/$H$398</f>
        <v>2.7232275977197859E-4</v>
      </c>
      <c r="J212" s="92">
        <f>Tabla1[[#This Row],[Demanda 2021 (MWh)]]/(365*24)</f>
        <v>0.5697385844748859</v>
      </c>
      <c r="K212" s="21" t="str">
        <f>+IF(Tabla1[[#This Row],[MW Medios]]&gt;=30,"Mayor a 30 MW Med",IF(Tabla1[[#This Row],[MW Medios]]&gt;=5,"Entre 30 y 5 MW Med",IF(Tabla1[[#This Row],[MW Medios]]&gt;=2,"Entre 5 y 2 MW Med","Menor a 2 MW Med")))</f>
        <v>Menor a 2 MW Med</v>
      </c>
    </row>
    <row r="213" spans="1:11" x14ac:dyDescent="0.25">
      <c r="A213" s="65" t="s">
        <v>334</v>
      </c>
      <c r="B213" s="41" t="s">
        <v>335</v>
      </c>
      <c r="C213" s="27" t="s">
        <v>1506</v>
      </c>
      <c r="D213" s="25">
        <v>1</v>
      </c>
      <c r="E213" s="41" t="s">
        <v>200</v>
      </c>
      <c r="F213" s="25" t="s">
        <v>5</v>
      </c>
      <c r="G213" s="41" t="s">
        <v>306</v>
      </c>
      <c r="H213" s="44">
        <v>4926.1910000000007</v>
      </c>
      <c r="I213" s="66">
        <f>+Tabla1[[#This Row],[Demanda 2021 (MWh)]]/$H$398</f>
        <v>2.6879144851016807E-4</v>
      </c>
      <c r="J213" s="92">
        <f>Tabla1[[#This Row],[Demanda 2021 (MWh)]]/(365*24)</f>
        <v>0.56235057077625583</v>
      </c>
      <c r="K213" s="21" t="str">
        <f>+IF(Tabla1[[#This Row],[MW Medios]]&gt;=30,"Mayor a 30 MW Med",IF(Tabla1[[#This Row],[MW Medios]]&gt;=5,"Entre 30 y 5 MW Med",IF(Tabla1[[#This Row],[MW Medios]]&gt;=2,"Entre 5 y 2 MW Med","Menor a 2 MW Med")))</f>
        <v>Menor a 2 MW Med</v>
      </c>
    </row>
    <row r="214" spans="1:11" x14ac:dyDescent="0.25">
      <c r="A214" s="65" t="s">
        <v>260</v>
      </c>
      <c r="B214" s="41" t="s">
        <v>261</v>
      </c>
      <c r="C214" s="27" t="s">
        <v>1506</v>
      </c>
      <c r="D214" s="25">
        <v>1</v>
      </c>
      <c r="E214" s="41" t="s">
        <v>179</v>
      </c>
      <c r="F214" s="25" t="s">
        <v>5</v>
      </c>
      <c r="G214" s="41" t="s">
        <v>23</v>
      </c>
      <c r="H214" s="44">
        <v>4869.8370000000014</v>
      </c>
      <c r="I214" s="66">
        <f>+Tabla1[[#This Row],[Demanda 2021 (MWh)]]/$H$398</f>
        <v>2.6571656300748621E-4</v>
      </c>
      <c r="J214" s="92">
        <f>Tabla1[[#This Row],[Demanda 2021 (MWh)]]/(365*24)</f>
        <v>0.55591746575342482</v>
      </c>
      <c r="K214" s="21" t="str">
        <f>+IF(Tabla1[[#This Row],[MW Medios]]&gt;=30,"Mayor a 30 MW Med",IF(Tabla1[[#This Row],[MW Medios]]&gt;=5,"Entre 30 y 5 MW Med",IF(Tabla1[[#This Row],[MW Medios]]&gt;=2,"Entre 5 y 2 MW Med","Menor a 2 MW Med")))</f>
        <v>Menor a 2 MW Med</v>
      </c>
    </row>
    <row r="215" spans="1:11" x14ac:dyDescent="0.25">
      <c r="A215" s="65" t="s">
        <v>182</v>
      </c>
      <c r="B215" s="41" t="s">
        <v>183</v>
      </c>
      <c r="C215" s="41" t="s">
        <v>1506</v>
      </c>
      <c r="D215" s="25">
        <v>1</v>
      </c>
      <c r="E215" s="41" t="s">
        <v>34</v>
      </c>
      <c r="F215" s="25" t="s">
        <v>5</v>
      </c>
      <c r="G215" s="41"/>
      <c r="H215" s="44">
        <v>4570.3159999999998</v>
      </c>
      <c r="I215" s="66">
        <f>+Tabla1[[#This Row],[Demanda 2021 (MWh)]]/$H$398</f>
        <v>2.4937357438824378E-4</v>
      </c>
      <c r="J215" s="92">
        <f>Tabla1[[#This Row],[Demanda 2021 (MWh)]]/(365*24)</f>
        <v>0.5217255707762557</v>
      </c>
      <c r="K215" s="21" t="str">
        <f>+IF(Tabla1[[#This Row],[MW Medios]]&gt;=30,"Mayor a 30 MW Med",IF(Tabla1[[#This Row],[MW Medios]]&gt;=5,"Entre 30 y 5 MW Med",IF(Tabla1[[#This Row],[MW Medios]]&gt;=2,"Entre 5 y 2 MW Med","Menor a 2 MW Med")))</f>
        <v>Menor a 2 MW Med</v>
      </c>
    </row>
    <row r="216" spans="1:11" x14ac:dyDescent="0.25">
      <c r="A216" s="65" t="s">
        <v>526</v>
      </c>
      <c r="B216" s="41" t="s">
        <v>527</v>
      </c>
      <c r="C216" s="27" t="s">
        <v>1506</v>
      </c>
      <c r="D216" s="25">
        <v>1</v>
      </c>
      <c r="E216" s="41" t="s">
        <v>200</v>
      </c>
      <c r="F216" s="25" t="s">
        <v>5</v>
      </c>
      <c r="G216" s="41" t="s">
        <v>23</v>
      </c>
      <c r="H216" s="44">
        <v>4366.1980000000003</v>
      </c>
      <c r="I216" s="66">
        <f>+Tabla1[[#This Row],[Demanda 2021 (MWh)]]/$H$398</f>
        <v>2.382361311005194E-4</v>
      </c>
      <c r="J216" s="92">
        <f>Tabla1[[#This Row],[Demanda 2021 (MWh)]]/(365*24)</f>
        <v>0.4984244292237443</v>
      </c>
      <c r="K216" s="21" t="str">
        <f>+IF(Tabla1[[#This Row],[MW Medios]]&gt;=30,"Mayor a 30 MW Med",IF(Tabla1[[#This Row],[MW Medios]]&gt;=5,"Entre 30 y 5 MW Med",IF(Tabla1[[#This Row],[MW Medios]]&gt;=2,"Entre 5 y 2 MW Med","Menor a 2 MW Med")))</f>
        <v>Menor a 2 MW Med</v>
      </c>
    </row>
    <row r="217" spans="1:11" x14ac:dyDescent="0.25">
      <c r="A217" s="65" t="s">
        <v>868</v>
      </c>
      <c r="B217" s="41" t="s">
        <v>869</v>
      </c>
      <c r="C217" s="27" t="s">
        <v>88</v>
      </c>
      <c r="D217" s="25">
        <v>1</v>
      </c>
      <c r="E217" s="41" t="s">
        <v>186</v>
      </c>
      <c r="F217" s="25" t="s">
        <v>5</v>
      </c>
      <c r="G217" s="41" t="s">
        <v>23</v>
      </c>
      <c r="H217" s="44">
        <v>4185.3760000000002</v>
      </c>
      <c r="I217" s="66">
        <f>+Tabla1[[#This Row],[Demanda 2021 (MWh)]]/$H$398</f>
        <v>2.2836980490600003E-4</v>
      </c>
      <c r="J217" s="92">
        <f>Tabla1[[#This Row],[Demanda 2021 (MWh)]]/(365*24)</f>
        <v>0.47778264840182649</v>
      </c>
      <c r="K217" s="21" t="str">
        <f>+IF(Tabla1[[#This Row],[MW Medios]]&gt;=30,"Mayor a 30 MW Med",IF(Tabla1[[#This Row],[MW Medios]]&gt;=5,"Entre 30 y 5 MW Med",IF(Tabla1[[#This Row],[MW Medios]]&gt;=2,"Entre 5 y 2 MW Med","Menor a 2 MW Med")))</f>
        <v>Menor a 2 MW Med</v>
      </c>
    </row>
    <row r="218" spans="1:11" x14ac:dyDescent="0.25">
      <c r="A218" s="65" t="s">
        <v>528</v>
      </c>
      <c r="B218" s="41" t="s">
        <v>529</v>
      </c>
      <c r="C218" s="27" t="s">
        <v>88</v>
      </c>
      <c r="D218" s="25">
        <v>1</v>
      </c>
      <c r="E218" s="41" t="s">
        <v>186</v>
      </c>
      <c r="F218" s="25" t="s">
        <v>5</v>
      </c>
      <c r="G218" s="41" t="s">
        <v>23</v>
      </c>
      <c r="H218" s="44">
        <v>4164.8429999999998</v>
      </c>
      <c r="I218" s="66">
        <f>+Tabla1[[#This Row],[Demanda 2021 (MWh)]]/$H$398</f>
        <v>2.2724944745086695E-4</v>
      </c>
      <c r="J218" s="92">
        <f>Tabla1[[#This Row],[Demanda 2021 (MWh)]]/(365*24)</f>
        <v>0.47543869863013699</v>
      </c>
      <c r="K218" s="21" t="str">
        <f>+IF(Tabla1[[#This Row],[MW Medios]]&gt;=30,"Mayor a 30 MW Med",IF(Tabla1[[#This Row],[MW Medios]]&gt;=5,"Entre 30 y 5 MW Med",IF(Tabla1[[#This Row],[MW Medios]]&gt;=2,"Entre 5 y 2 MW Med","Menor a 2 MW Med")))</f>
        <v>Menor a 2 MW Med</v>
      </c>
    </row>
    <row r="219" spans="1:11" x14ac:dyDescent="0.25">
      <c r="A219" s="65" t="s">
        <v>596</v>
      </c>
      <c r="B219" s="41" t="s">
        <v>597</v>
      </c>
      <c r="C219" s="27" t="s">
        <v>598</v>
      </c>
      <c r="D219" s="25">
        <v>2</v>
      </c>
      <c r="E219" s="41" t="s">
        <v>599</v>
      </c>
      <c r="F219" s="25" t="s">
        <v>5</v>
      </c>
      <c r="G219" s="41" t="s">
        <v>23</v>
      </c>
      <c r="H219" s="44">
        <v>3758.5800000000004</v>
      </c>
      <c r="I219" s="66">
        <f>+Tabla1[[#This Row],[Demanda 2021 (MWh)]]/$H$398</f>
        <v>2.0508221515189881E-4</v>
      </c>
      <c r="J219" s="92">
        <f>Tabla1[[#This Row],[Demanda 2021 (MWh)]]/(365*24)</f>
        <v>0.42906164383561646</v>
      </c>
      <c r="K219" s="21" t="str">
        <f>+IF(Tabla1[[#This Row],[MW Medios]]&gt;=30,"Mayor a 30 MW Med",IF(Tabla1[[#This Row],[MW Medios]]&gt;=5,"Entre 30 y 5 MW Med",IF(Tabla1[[#This Row],[MW Medios]]&gt;=2,"Entre 5 y 2 MW Med","Menor a 2 MW Med")))</f>
        <v>Menor a 2 MW Med</v>
      </c>
    </row>
    <row r="220" spans="1:11" x14ac:dyDescent="0.25">
      <c r="A220" s="65" t="s">
        <v>258</v>
      </c>
      <c r="B220" s="41" t="s">
        <v>259</v>
      </c>
      <c r="C220" s="27" t="s">
        <v>1506</v>
      </c>
      <c r="D220" s="25">
        <v>1</v>
      </c>
      <c r="E220" s="41" t="s">
        <v>200</v>
      </c>
      <c r="F220" s="25" t="s">
        <v>5</v>
      </c>
      <c r="G220" s="41" t="s">
        <v>23</v>
      </c>
      <c r="H220" s="44">
        <v>3679.1989999999996</v>
      </c>
      <c r="I220" s="66">
        <f>+Tabla1[[#This Row],[Demanda 2021 (MWh)]]/$H$398</f>
        <v>2.0075089020445242E-4</v>
      </c>
      <c r="J220" s="92">
        <f>Tabla1[[#This Row],[Demanda 2021 (MWh)]]/(365*24)</f>
        <v>0.41999988584474879</v>
      </c>
      <c r="K220" s="21" t="str">
        <f>+IF(Tabla1[[#This Row],[MW Medios]]&gt;=30,"Mayor a 30 MW Med",IF(Tabla1[[#This Row],[MW Medios]]&gt;=5,"Entre 30 y 5 MW Med",IF(Tabla1[[#This Row],[MW Medios]]&gt;=2,"Entre 5 y 2 MW Med","Menor a 2 MW Med")))</f>
        <v>Menor a 2 MW Med</v>
      </c>
    </row>
    <row r="221" spans="1:11" x14ac:dyDescent="0.25">
      <c r="A221" s="65" t="s">
        <v>713</v>
      </c>
      <c r="B221" s="41" t="s">
        <v>714</v>
      </c>
      <c r="C221" s="27" t="s">
        <v>61</v>
      </c>
      <c r="D221" s="25">
        <v>2</v>
      </c>
      <c r="E221" s="41" t="s">
        <v>425</v>
      </c>
      <c r="F221" s="25" t="s">
        <v>5</v>
      </c>
      <c r="G221" s="41" t="s">
        <v>23</v>
      </c>
      <c r="H221" s="44">
        <v>3565.8009999999999</v>
      </c>
      <c r="I221" s="66">
        <f>+Tabla1[[#This Row],[Demanda 2021 (MWh)]]/$H$398</f>
        <v>1.945634702123823E-4</v>
      </c>
      <c r="J221" s="92">
        <f>Tabla1[[#This Row],[Demanda 2021 (MWh)]]/(365*24)</f>
        <v>0.40705490867579908</v>
      </c>
      <c r="K221" s="21" t="str">
        <f>+IF(Tabla1[[#This Row],[MW Medios]]&gt;=30,"Mayor a 30 MW Med",IF(Tabla1[[#This Row],[MW Medios]]&gt;=5,"Entre 30 y 5 MW Med",IF(Tabla1[[#This Row],[MW Medios]]&gt;=2,"Entre 5 y 2 MW Med","Menor a 2 MW Med")))</f>
        <v>Menor a 2 MW Med</v>
      </c>
    </row>
    <row r="222" spans="1:11" x14ac:dyDescent="0.25">
      <c r="A222" s="65" t="s">
        <v>944</v>
      </c>
      <c r="B222" s="41" t="s">
        <v>945</v>
      </c>
      <c r="C222" s="27" t="s">
        <v>1506</v>
      </c>
      <c r="D222" s="25">
        <v>1</v>
      </c>
      <c r="E222" s="41" t="s">
        <v>200</v>
      </c>
      <c r="F222" s="25" t="s">
        <v>5</v>
      </c>
      <c r="G222" s="41" t="s">
        <v>23</v>
      </c>
      <c r="H222" s="44">
        <v>3427.9570000000003</v>
      </c>
      <c r="I222" s="66">
        <f>+Tabla1[[#This Row],[Demanda 2021 (MWh)]]/$H$398</f>
        <v>1.8704218481592984E-4</v>
      </c>
      <c r="J222" s="92">
        <f>Tabla1[[#This Row],[Demanda 2021 (MWh)]]/(365*24)</f>
        <v>0.39131929223744294</v>
      </c>
      <c r="K222" s="21" t="str">
        <f>+IF(Tabla1[[#This Row],[MW Medios]]&gt;=30,"Mayor a 30 MW Med",IF(Tabla1[[#This Row],[MW Medios]]&gt;=5,"Entre 30 y 5 MW Med",IF(Tabla1[[#This Row],[MW Medios]]&gt;=2,"Entre 5 y 2 MW Med","Menor a 2 MW Med")))</f>
        <v>Menor a 2 MW Med</v>
      </c>
    </row>
    <row r="223" spans="1:11" x14ac:dyDescent="0.25">
      <c r="A223" s="65" t="s">
        <v>203</v>
      </c>
      <c r="B223" s="41" t="s">
        <v>204</v>
      </c>
      <c r="C223" s="27" t="s">
        <v>1506</v>
      </c>
      <c r="D223" s="25">
        <v>1</v>
      </c>
      <c r="E223" s="41" t="s">
        <v>200</v>
      </c>
      <c r="F223" s="25" t="s">
        <v>5</v>
      </c>
      <c r="G223" s="41" t="s">
        <v>23</v>
      </c>
      <c r="H223" s="44">
        <v>3348.8510000000001</v>
      </c>
      <c r="I223" s="66">
        <f>+Tabla1[[#This Row],[Demanda 2021 (MWh)]]/$H$398</f>
        <v>1.8272586489941718E-4</v>
      </c>
      <c r="J223" s="92">
        <f>Tabla1[[#This Row],[Demanda 2021 (MWh)]]/(365*24)</f>
        <v>0.38228892694063926</v>
      </c>
      <c r="K223" s="21" t="str">
        <f>+IF(Tabla1[[#This Row],[MW Medios]]&gt;=30,"Mayor a 30 MW Med",IF(Tabla1[[#This Row],[MW Medios]]&gt;=5,"Entre 30 y 5 MW Med",IF(Tabla1[[#This Row],[MW Medios]]&gt;=2,"Entre 5 y 2 MW Med","Menor a 2 MW Med")))</f>
        <v>Menor a 2 MW Med</v>
      </c>
    </row>
    <row r="224" spans="1:11" x14ac:dyDescent="0.25">
      <c r="A224" s="65" t="s">
        <v>273</v>
      </c>
      <c r="B224" s="41" t="s">
        <v>274</v>
      </c>
      <c r="C224" s="27" t="s">
        <v>85</v>
      </c>
      <c r="D224" s="25">
        <v>2</v>
      </c>
      <c r="E224" s="41" t="s">
        <v>267</v>
      </c>
      <c r="F224" s="25" t="s">
        <v>5</v>
      </c>
      <c r="G224" s="41" t="s">
        <v>23</v>
      </c>
      <c r="H224" s="44">
        <v>3022.6289999999999</v>
      </c>
      <c r="I224" s="66">
        <f>+Tabla1[[#This Row],[Demanda 2021 (MWh)]]/$H$398</f>
        <v>1.649259696221362E-4</v>
      </c>
      <c r="J224" s="92">
        <f>Tabla1[[#This Row],[Demanda 2021 (MWh)]]/(365*24)</f>
        <v>0.3450489726027397</v>
      </c>
      <c r="K224" s="21" t="str">
        <f>+IF(Tabla1[[#This Row],[MW Medios]]&gt;=30,"Mayor a 30 MW Med",IF(Tabla1[[#This Row],[MW Medios]]&gt;=5,"Entre 30 y 5 MW Med",IF(Tabla1[[#This Row],[MW Medios]]&gt;=2,"Entre 5 y 2 MW Med","Menor a 2 MW Med")))</f>
        <v>Menor a 2 MW Med</v>
      </c>
    </row>
    <row r="225" spans="1:11" x14ac:dyDescent="0.25">
      <c r="A225" s="65" t="s">
        <v>488</v>
      </c>
      <c r="B225" s="41" t="s">
        <v>489</v>
      </c>
      <c r="C225" s="27" t="s">
        <v>105</v>
      </c>
      <c r="D225" s="25">
        <v>2</v>
      </c>
      <c r="E225" s="41" t="s">
        <v>490</v>
      </c>
      <c r="F225" s="25" t="s">
        <v>5</v>
      </c>
      <c r="G225" s="41" t="s">
        <v>23</v>
      </c>
      <c r="H225" s="44">
        <v>2768.2320000000004</v>
      </c>
      <c r="I225" s="66">
        <f>+Tabla1[[#This Row],[Demanda 2021 (MWh)]]/$H$398</f>
        <v>1.5104511560599246E-4</v>
      </c>
      <c r="J225" s="92">
        <f>Tabla1[[#This Row],[Demanda 2021 (MWh)]]/(365*24)</f>
        <v>0.31600821917808225</v>
      </c>
      <c r="K225" s="21" t="str">
        <f>+IF(Tabla1[[#This Row],[MW Medios]]&gt;=30,"Mayor a 30 MW Med",IF(Tabla1[[#This Row],[MW Medios]]&gt;=5,"Entre 30 y 5 MW Med",IF(Tabla1[[#This Row],[MW Medios]]&gt;=2,"Entre 5 y 2 MW Med","Menor a 2 MW Med")))</f>
        <v>Menor a 2 MW Med</v>
      </c>
    </row>
    <row r="226" spans="1:11" x14ac:dyDescent="0.25">
      <c r="A226" s="65" t="s">
        <v>268</v>
      </c>
      <c r="B226" s="41" t="s">
        <v>269</v>
      </c>
      <c r="C226" s="27" t="s">
        <v>74</v>
      </c>
      <c r="D226" s="25">
        <v>2</v>
      </c>
      <c r="E226" s="41" t="s">
        <v>270</v>
      </c>
      <c r="F226" s="25" t="s">
        <v>5</v>
      </c>
      <c r="G226" s="41" t="s">
        <v>23</v>
      </c>
      <c r="H226" s="44">
        <v>2147.5419999999999</v>
      </c>
      <c r="I226" s="66">
        <f>+Tabla1[[#This Row],[Demanda 2021 (MWh)]]/$H$398</f>
        <v>1.1717794233240718E-4</v>
      </c>
      <c r="J226" s="92">
        <f>Tabla1[[#This Row],[Demanda 2021 (MWh)]]/(365*24)</f>
        <v>0.24515319634703195</v>
      </c>
      <c r="K226" s="21" t="str">
        <f>+IF(Tabla1[[#This Row],[MW Medios]]&gt;=30,"Mayor a 30 MW Med",IF(Tabla1[[#This Row],[MW Medios]]&gt;=5,"Entre 30 y 5 MW Med",IF(Tabla1[[#This Row],[MW Medios]]&gt;=2,"Entre 5 y 2 MW Med","Menor a 2 MW Med")))</f>
        <v>Menor a 2 MW Med</v>
      </c>
    </row>
    <row r="227" spans="1:11" x14ac:dyDescent="0.25">
      <c r="A227" s="65" t="s">
        <v>863</v>
      </c>
      <c r="B227" s="41" t="s">
        <v>864</v>
      </c>
      <c r="C227" s="27" t="s">
        <v>1506</v>
      </c>
      <c r="D227" s="25">
        <v>1</v>
      </c>
      <c r="E227" s="41" t="s">
        <v>200</v>
      </c>
      <c r="F227" s="25" t="s">
        <v>5</v>
      </c>
      <c r="G227" s="41" t="s">
        <v>23</v>
      </c>
      <c r="H227" s="44">
        <v>2134.0209999999997</v>
      </c>
      <c r="I227" s="66">
        <f>+Tabla1[[#This Row],[Demanda 2021 (MWh)]]/$H$398</f>
        <v>1.1644018588420896E-4</v>
      </c>
      <c r="J227" s="92">
        <f>Tabla1[[#This Row],[Demanda 2021 (MWh)]]/(365*24)</f>
        <v>0.243609703196347</v>
      </c>
      <c r="K227" s="21" t="str">
        <f>+IF(Tabla1[[#This Row],[MW Medios]]&gt;=30,"Mayor a 30 MW Med",IF(Tabla1[[#This Row],[MW Medios]]&gt;=5,"Entre 30 y 5 MW Med",IF(Tabla1[[#This Row],[MW Medios]]&gt;=2,"Entre 5 y 2 MW Med","Menor a 2 MW Med")))</f>
        <v>Menor a 2 MW Med</v>
      </c>
    </row>
    <row r="228" spans="1:11" x14ac:dyDescent="0.25">
      <c r="A228" s="65" t="s">
        <v>921</v>
      </c>
      <c r="B228" s="41" t="s">
        <v>922</v>
      </c>
      <c r="C228" s="27" t="s">
        <v>7</v>
      </c>
      <c r="D228" s="25">
        <v>2</v>
      </c>
      <c r="E228" s="41" t="s">
        <v>240</v>
      </c>
      <c r="F228" s="25" t="s">
        <v>5</v>
      </c>
      <c r="G228" s="41" t="s">
        <v>23</v>
      </c>
      <c r="H228" s="44">
        <v>1493.6479999999999</v>
      </c>
      <c r="I228" s="66">
        <f>+Tabla1[[#This Row],[Demanda 2021 (MWh)]]/$H$398</f>
        <v>8.1499034342013012E-5</v>
      </c>
      <c r="J228" s="92">
        <f>Tabla1[[#This Row],[Demanda 2021 (MWh)]]/(365*24)</f>
        <v>0.17050776255707761</v>
      </c>
      <c r="K228" s="21" t="str">
        <f>+IF(Tabla1[[#This Row],[MW Medios]]&gt;=30,"Mayor a 30 MW Med",IF(Tabla1[[#This Row],[MW Medios]]&gt;=5,"Entre 30 y 5 MW Med",IF(Tabla1[[#This Row],[MW Medios]]&gt;=2,"Entre 5 y 2 MW Med","Menor a 2 MW Med")))</f>
        <v>Menor a 2 MW Med</v>
      </c>
    </row>
    <row r="229" spans="1:11" x14ac:dyDescent="0.25">
      <c r="A229" s="65" t="s">
        <v>866</v>
      </c>
      <c r="B229" s="41" t="s">
        <v>867</v>
      </c>
      <c r="C229" s="41" t="s">
        <v>1506</v>
      </c>
      <c r="D229" s="25">
        <v>1</v>
      </c>
      <c r="E229" s="41" t="s">
        <v>186</v>
      </c>
      <c r="F229" s="25" t="s">
        <v>5</v>
      </c>
      <c r="G229" s="41"/>
      <c r="H229" s="44">
        <v>1109.5530000000001</v>
      </c>
      <c r="I229" s="66">
        <f>+Tabla1[[#This Row],[Demanda 2021 (MWh)]]/$H$398</f>
        <v>6.0541371227547307E-5</v>
      </c>
      <c r="J229" s="92">
        <f>Tabla1[[#This Row],[Demanda 2021 (MWh)]]/(365*24)</f>
        <v>0.12666130136986303</v>
      </c>
      <c r="K229" s="21" t="str">
        <f>+IF(Tabla1[[#This Row],[MW Medios]]&gt;=30,"Mayor a 30 MW Med",IF(Tabla1[[#This Row],[MW Medios]]&gt;=5,"Entre 30 y 5 MW Med",IF(Tabla1[[#This Row],[MW Medios]]&gt;=2,"Entre 5 y 2 MW Med","Menor a 2 MW Med")))</f>
        <v>Menor a 2 MW Med</v>
      </c>
    </row>
    <row r="230" spans="1:11" x14ac:dyDescent="0.25">
      <c r="A230" s="65" t="s">
        <v>611</v>
      </c>
      <c r="B230" s="41" t="s">
        <v>612</v>
      </c>
      <c r="C230" s="27" t="s">
        <v>1506</v>
      </c>
      <c r="D230" s="25">
        <v>1</v>
      </c>
      <c r="E230" s="41" t="s">
        <v>439</v>
      </c>
      <c r="F230" s="25" t="s">
        <v>5</v>
      </c>
      <c r="G230" s="41" t="s">
        <v>601</v>
      </c>
      <c r="H230" s="44">
        <v>926.96399999999994</v>
      </c>
      <c r="I230" s="66">
        <f>+Tabla1[[#This Row],[Demanda 2021 (MWh)]]/$H$398</f>
        <v>5.0578630888810319E-5</v>
      </c>
      <c r="J230" s="92">
        <f>Tabla1[[#This Row],[Demanda 2021 (MWh)]]/(365*24)</f>
        <v>0.10581780821917808</v>
      </c>
      <c r="K230" s="21" t="str">
        <f>+IF(Tabla1[[#This Row],[MW Medios]]&gt;=30,"Mayor a 30 MW Med",IF(Tabla1[[#This Row],[MW Medios]]&gt;=5,"Entre 30 y 5 MW Med",IF(Tabla1[[#This Row],[MW Medios]]&gt;=2,"Entre 5 y 2 MW Med","Menor a 2 MW Med")))</f>
        <v>Menor a 2 MW Med</v>
      </c>
    </row>
    <row r="231" spans="1:11" x14ac:dyDescent="0.25">
      <c r="A231" s="65" t="s">
        <v>247</v>
      </c>
      <c r="B231" s="41" t="s">
        <v>248</v>
      </c>
      <c r="C231" s="27" t="s">
        <v>80</v>
      </c>
      <c r="D231" s="25">
        <v>2</v>
      </c>
      <c r="E231" s="41" t="s">
        <v>197</v>
      </c>
      <c r="F231" s="25" t="s">
        <v>5</v>
      </c>
      <c r="G231" s="41" t="s">
        <v>23</v>
      </c>
      <c r="H231" s="44">
        <v>834.17500000000007</v>
      </c>
      <c r="I231" s="66">
        <f>+Tabla1[[#This Row],[Demanda 2021 (MWh)]]/$H$398</f>
        <v>4.5515715196785801E-5</v>
      </c>
      <c r="J231" s="92">
        <f>Tabla1[[#This Row],[Demanda 2021 (MWh)]]/(365*24)</f>
        <v>9.5225456621004567E-2</v>
      </c>
      <c r="K231" s="21" t="str">
        <f>+IF(Tabla1[[#This Row],[MW Medios]]&gt;=30,"Mayor a 30 MW Med",IF(Tabla1[[#This Row],[MW Medios]]&gt;=5,"Entre 30 y 5 MW Med",IF(Tabla1[[#This Row],[MW Medios]]&gt;=2,"Entre 5 y 2 MW Med","Menor a 2 MW Med")))</f>
        <v>Menor a 2 MW Med</v>
      </c>
    </row>
    <row r="232" spans="1:11" x14ac:dyDescent="0.25">
      <c r="A232" s="65" t="s">
        <v>946</v>
      </c>
      <c r="B232" s="41" t="s">
        <v>947</v>
      </c>
      <c r="C232" s="41" t="s">
        <v>105</v>
      </c>
      <c r="D232" s="25">
        <v>2</v>
      </c>
      <c r="E232" s="41" t="s">
        <v>277</v>
      </c>
      <c r="F232" s="25" t="s">
        <v>5</v>
      </c>
      <c r="G232" s="41"/>
      <c r="H232" s="44">
        <v>770.87</v>
      </c>
      <c r="I232" s="66">
        <f>+Tabla1[[#This Row],[Demanda 2021 (MWh)]]/$H$398</f>
        <v>4.2061557075848913E-5</v>
      </c>
      <c r="J232" s="92">
        <f>Tabla1[[#This Row],[Demanda 2021 (MWh)]]/(365*24)</f>
        <v>8.7998858447488587E-2</v>
      </c>
      <c r="K232" s="21" t="str">
        <f>+IF(Tabla1[[#This Row],[MW Medios]]&gt;=30,"Mayor a 30 MW Med",IF(Tabla1[[#This Row],[MW Medios]]&gt;=5,"Entre 30 y 5 MW Med",IF(Tabla1[[#This Row],[MW Medios]]&gt;=2,"Entre 5 y 2 MW Med","Menor a 2 MW Med")))</f>
        <v>Menor a 2 MW Med</v>
      </c>
    </row>
    <row r="233" spans="1:11" x14ac:dyDescent="0.25">
      <c r="A233" s="65" t="s">
        <v>1010</v>
      </c>
      <c r="B233" s="41" t="s">
        <v>1011</v>
      </c>
      <c r="C233" s="27" t="s">
        <v>96</v>
      </c>
      <c r="D233" s="25">
        <v>2</v>
      </c>
      <c r="E233" s="41" t="s">
        <v>421</v>
      </c>
      <c r="F233" s="25" t="s">
        <v>5</v>
      </c>
      <c r="G233" s="41" t="s">
        <v>23</v>
      </c>
      <c r="H233" s="44">
        <v>735.47500000000002</v>
      </c>
      <c r="I233" s="66">
        <f>+Tabla1[[#This Row],[Demanda 2021 (MWh)]]/$H$398</f>
        <v>4.0130273185310077E-5</v>
      </c>
      <c r="J233" s="92">
        <f>Tabla1[[#This Row],[Demanda 2021 (MWh)]]/(365*24)</f>
        <v>8.3958333333333329E-2</v>
      </c>
      <c r="K233" s="21" t="str">
        <f>+IF(Tabla1[[#This Row],[MW Medios]]&gt;=30,"Mayor a 30 MW Med",IF(Tabla1[[#This Row],[MW Medios]]&gt;=5,"Entre 30 y 5 MW Med",IF(Tabla1[[#This Row],[MW Medios]]&gt;=2,"Entre 5 y 2 MW Med","Menor a 2 MW Med")))</f>
        <v>Menor a 2 MW Med</v>
      </c>
    </row>
    <row r="234" spans="1:11" x14ac:dyDescent="0.25">
      <c r="A234" s="65" t="s">
        <v>486</v>
      </c>
      <c r="B234" s="41" t="s">
        <v>487</v>
      </c>
      <c r="C234" s="27" t="s">
        <v>61</v>
      </c>
      <c r="D234" s="25">
        <v>2</v>
      </c>
      <c r="E234" s="41" t="s">
        <v>197</v>
      </c>
      <c r="F234" s="25" t="s">
        <v>5</v>
      </c>
      <c r="G234" s="41" t="s">
        <v>23</v>
      </c>
      <c r="H234" s="44">
        <v>155.797</v>
      </c>
      <c r="I234" s="66">
        <f>+Tabla1[[#This Row],[Demanda 2021 (MWh)]]/$H$398</f>
        <v>8.5008683795530151E-6</v>
      </c>
      <c r="J234" s="92">
        <f>Tabla1[[#This Row],[Demanda 2021 (MWh)]]/(365*24)</f>
        <v>1.7785045662100457E-2</v>
      </c>
      <c r="K234" s="21" t="str">
        <f>+IF(Tabla1[[#This Row],[MW Medios]]&gt;=30,"Mayor a 30 MW Med",IF(Tabla1[[#This Row],[MW Medios]]&gt;=5,"Entre 30 y 5 MW Med",IF(Tabla1[[#This Row],[MW Medios]]&gt;=2,"Entre 5 y 2 MW Med","Menor a 2 MW Med")))</f>
        <v>Menor a 2 MW Med</v>
      </c>
    </row>
    <row r="235" spans="1:11" x14ac:dyDescent="0.25">
      <c r="A235" s="65" t="s">
        <v>1005</v>
      </c>
      <c r="B235" s="41" t="s">
        <v>1006</v>
      </c>
      <c r="C235" s="27" t="s">
        <v>96</v>
      </c>
      <c r="D235" s="25">
        <v>2</v>
      </c>
      <c r="E235" s="41" t="s">
        <v>421</v>
      </c>
      <c r="F235" s="25" t="s">
        <v>5</v>
      </c>
      <c r="G235" s="41" t="s">
        <v>23</v>
      </c>
      <c r="H235" s="44">
        <v>147.34899999999999</v>
      </c>
      <c r="I235" s="66">
        <f>+Tabla1[[#This Row],[Demanda 2021 (MWh)]]/$H$398</f>
        <v>8.0399138292698647E-6</v>
      </c>
      <c r="J235" s="92">
        <f>Tabla1[[#This Row],[Demanda 2021 (MWh)]]/(365*24)</f>
        <v>1.6820662100456619E-2</v>
      </c>
      <c r="K235" s="21" t="str">
        <f>+IF(Tabla1[[#This Row],[MW Medios]]&gt;=30,"Mayor a 30 MW Med",IF(Tabla1[[#This Row],[MW Medios]]&gt;=5,"Entre 30 y 5 MW Med",IF(Tabla1[[#This Row],[MW Medios]]&gt;=2,"Entre 5 y 2 MW Med","Menor a 2 MW Med")))</f>
        <v>Menor a 2 MW Med</v>
      </c>
    </row>
    <row r="236" spans="1:11" x14ac:dyDescent="0.25">
      <c r="A236" s="65" t="s">
        <v>999</v>
      </c>
      <c r="B236" s="41" t="s">
        <v>1000</v>
      </c>
      <c r="C236" s="27" t="s">
        <v>125</v>
      </c>
      <c r="D236" s="25">
        <v>2</v>
      </c>
      <c r="E236" s="41" t="s">
        <v>240</v>
      </c>
      <c r="F236" s="25" t="s">
        <v>5</v>
      </c>
      <c r="G236" s="41" t="s">
        <v>23</v>
      </c>
      <c r="H236" s="44">
        <v>145.64400000000001</v>
      </c>
      <c r="I236" s="66">
        <f>+Tabla1[[#This Row],[Demanda 2021 (MWh)]]/$H$398</f>
        <v>7.9468826374809492E-6</v>
      </c>
      <c r="J236" s="92">
        <f>Tabla1[[#This Row],[Demanda 2021 (MWh)]]/(365*24)</f>
        <v>1.6626027397260275E-2</v>
      </c>
      <c r="K236" s="21" t="str">
        <f>+IF(Tabla1[[#This Row],[MW Medios]]&gt;=30,"Mayor a 30 MW Med",IF(Tabla1[[#This Row],[MW Medios]]&gt;=5,"Entre 30 y 5 MW Med",IF(Tabla1[[#This Row],[MW Medios]]&gt;=2,"Entre 5 y 2 MW Med","Menor a 2 MW Med")))</f>
        <v>Menor a 2 MW Med</v>
      </c>
    </row>
    <row r="237" spans="1:11" x14ac:dyDescent="0.25">
      <c r="A237" s="65" t="s">
        <v>535</v>
      </c>
      <c r="B237" s="41" t="s">
        <v>536</v>
      </c>
      <c r="C237" s="27" t="s">
        <v>1506</v>
      </c>
      <c r="D237" s="25">
        <v>1</v>
      </c>
      <c r="E237" s="41" t="s">
        <v>267</v>
      </c>
      <c r="F237" s="25" t="s">
        <v>5</v>
      </c>
      <c r="G237" s="41" t="s">
        <v>23</v>
      </c>
      <c r="H237" s="44">
        <v>71.870999999999995</v>
      </c>
      <c r="I237" s="66">
        <f>+Tabla1[[#This Row],[Demanda 2021 (MWh)]]/$H$398</f>
        <v>3.9215511935843097E-6</v>
      </c>
      <c r="J237" s="92">
        <f>Tabla1[[#This Row],[Demanda 2021 (MWh)]]/(365*24)</f>
        <v>8.2044520547945206E-3</v>
      </c>
      <c r="K237" s="21" t="str">
        <f>+IF(Tabla1[[#This Row],[MW Medios]]&gt;=30,"Mayor a 30 MW Med",IF(Tabla1[[#This Row],[MW Medios]]&gt;=5,"Entre 30 y 5 MW Med",IF(Tabla1[[#This Row],[MW Medios]]&gt;=2,"Entre 5 y 2 MW Med","Menor a 2 MW Med")))</f>
        <v>Menor a 2 MW Med</v>
      </c>
    </row>
    <row r="238" spans="1:11" x14ac:dyDescent="0.25">
      <c r="A238" s="65" t="s">
        <v>880</v>
      </c>
      <c r="B238" s="41" t="s">
        <v>881</v>
      </c>
      <c r="C238" s="27" t="s">
        <v>125</v>
      </c>
      <c r="D238" s="25">
        <v>2</v>
      </c>
      <c r="E238" s="41" t="s">
        <v>240</v>
      </c>
      <c r="F238" s="25" t="s">
        <v>5</v>
      </c>
      <c r="G238" s="41" t="s">
        <v>23</v>
      </c>
      <c r="H238" s="44">
        <v>48.725000000000001</v>
      </c>
      <c r="I238" s="66">
        <f>+Tabla1[[#This Row],[Demanda 2021 (MWh)]]/$H$398</f>
        <v>2.6586186627067317E-6</v>
      </c>
      <c r="J238" s="92">
        <f>Tabla1[[#This Row],[Demanda 2021 (MWh)]]/(365*24)</f>
        <v>5.5622146118721461E-3</v>
      </c>
      <c r="K238" s="21" t="str">
        <f>+IF(Tabla1[[#This Row],[MW Medios]]&gt;=30,"Mayor a 30 MW Med",IF(Tabla1[[#This Row],[MW Medios]]&gt;=5,"Entre 30 y 5 MW Med",IF(Tabla1[[#This Row],[MW Medios]]&gt;=2,"Entre 5 y 2 MW Med","Menor a 2 MW Med")))</f>
        <v>Menor a 2 MW Med</v>
      </c>
    </row>
    <row r="239" spans="1:11" x14ac:dyDescent="0.25">
      <c r="A239" s="41" t="s">
        <v>3015</v>
      </c>
      <c r="B239" s="41" t="s">
        <v>3016</v>
      </c>
      <c r="C239" s="27" t="s">
        <v>1506</v>
      </c>
      <c r="D239" s="25">
        <v>1</v>
      </c>
      <c r="E239" s="41" t="s">
        <v>217</v>
      </c>
      <c r="F239" s="25" t="s">
        <v>5</v>
      </c>
      <c r="G239" s="41" t="s">
        <v>23</v>
      </c>
      <c r="H239" s="44">
        <v>48.155999999999999</v>
      </c>
      <c r="I239" s="66">
        <f>+Tabla1[[#This Row],[Demanda 2021 (MWh)]]/$H$398</f>
        <v>2.6275718896111928E-6</v>
      </c>
      <c r="J239" s="92">
        <f>Tabla1[[#This Row],[Demanda 2021 (MWh)]]/(365*24)</f>
        <v>5.4972602739726028E-3</v>
      </c>
      <c r="K239" s="21" t="str">
        <f>+IF(Tabla1[[#This Row],[MW Medios]]&gt;=30,"Mayor a 30 MW Med",IF(Tabla1[[#This Row],[MW Medios]]&gt;=5,"Entre 30 y 5 MW Med",IF(Tabla1[[#This Row],[MW Medios]]&gt;=2,"Entre 5 y 2 MW Med","Menor a 2 MW Med")))</f>
        <v>Menor a 2 MW Med</v>
      </c>
    </row>
    <row r="240" spans="1:11" x14ac:dyDescent="0.25">
      <c r="A240" s="65" t="s">
        <v>997</v>
      </c>
      <c r="B240" s="41" t="s">
        <v>998</v>
      </c>
      <c r="C240" s="27" t="s">
        <v>96</v>
      </c>
      <c r="D240" s="25">
        <v>2</v>
      </c>
      <c r="E240" s="41" t="s">
        <v>759</v>
      </c>
      <c r="F240" s="25" t="s">
        <v>5</v>
      </c>
      <c r="G240" s="41" t="s">
        <v>23</v>
      </c>
      <c r="H240" s="44">
        <v>16.882999999999999</v>
      </c>
      <c r="I240" s="66">
        <f>+Tabla1[[#This Row],[Demanda 2021 (MWh)]]/$H$398</f>
        <v>9.2119977183125196E-7</v>
      </c>
      <c r="J240" s="92">
        <f>Tabla1[[#This Row],[Demanda 2021 (MWh)]]/(365*24)</f>
        <v>1.927283105022831E-3</v>
      </c>
      <c r="K240" s="21" t="str">
        <f>+IF(Tabla1[[#This Row],[MW Medios]]&gt;=30,"Mayor a 30 MW Med",IF(Tabla1[[#This Row],[MW Medios]]&gt;=5,"Entre 30 y 5 MW Med",IF(Tabla1[[#This Row],[MW Medios]]&gt;=2,"Entre 5 y 2 MW Med","Menor a 2 MW Med")))</f>
        <v>Menor a 2 MW Med</v>
      </c>
    </row>
    <row r="241" spans="1:11" x14ac:dyDescent="0.25">
      <c r="A241" s="65" t="s">
        <v>883</v>
      </c>
      <c r="B241" s="41" t="s">
        <v>884</v>
      </c>
      <c r="C241" s="27" t="s">
        <v>125</v>
      </c>
      <c r="D241" s="25">
        <v>2</v>
      </c>
      <c r="E241" s="41" t="s">
        <v>240</v>
      </c>
      <c r="F241" s="25" t="s">
        <v>5</v>
      </c>
      <c r="G241" s="41" t="s">
        <v>23</v>
      </c>
      <c r="H241" s="44">
        <v>1.0660000000000001</v>
      </c>
      <c r="I241" s="66">
        <f>+Tabla1[[#This Row],[Demanda 2021 (MWh)]]/$H$398</f>
        <v>5.8164956273891767E-8</v>
      </c>
      <c r="J241" s="92">
        <f>Tabla1[[#This Row],[Demanda 2021 (MWh)]]/(365*24)</f>
        <v>1.2168949771689498E-4</v>
      </c>
      <c r="K241" s="21" t="str">
        <f>+IF(Tabla1[[#This Row],[MW Medios]]&gt;=30,"Mayor a 30 MW Med",IF(Tabla1[[#This Row],[MW Medios]]&gt;=5,"Entre 30 y 5 MW Med",IF(Tabla1[[#This Row],[MW Medios]]&gt;=2,"Entre 5 y 2 MW Med","Menor a 2 MW Med")))</f>
        <v>Menor a 2 MW Med</v>
      </c>
    </row>
    <row r="242" spans="1:11" x14ac:dyDescent="0.25">
      <c r="A242" s="65" t="s">
        <v>886</v>
      </c>
      <c r="B242" s="41" t="s">
        <v>887</v>
      </c>
      <c r="C242" s="27" t="s">
        <v>125</v>
      </c>
      <c r="D242" s="25">
        <v>2</v>
      </c>
      <c r="E242" s="41" t="s">
        <v>240</v>
      </c>
      <c r="F242" s="25" t="s">
        <v>5</v>
      </c>
      <c r="G242" s="41" t="s">
        <v>23</v>
      </c>
      <c r="H242" s="44">
        <v>0</v>
      </c>
      <c r="I242" s="66">
        <f>+Tabla1[[#This Row],[Demanda 2021 (MWh)]]/$H$398</f>
        <v>0</v>
      </c>
      <c r="J242" s="92">
        <f>Tabla1[[#This Row],[Demanda 2021 (MWh)]]/(365*24)</f>
        <v>0</v>
      </c>
      <c r="K242" s="21" t="str">
        <f>+IF(Tabla1[[#This Row],[MW Medios]]&gt;=30,"Mayor a 30 MW Med",IF(Tabla1[[#This Row],[MW Medios]]&gt;=5,"Entre 30 y 5 MW Med",IF(Tabla1[[#This Row],[MW Medios]]&gt;=2,"Entre 5 y 2 MW Med","Menor a 2 MW Med")))</f>
        <v>Menor a 2 MW Med</v>
      </c>
    </row>
    <row r="243" spans="1:11" x14ac:dyDescent="0.25">
      <c r="A243" s="65" t="s">
        <v>3017</v>
      </c>
      <c r="B243" s="41" t="s">
        <v>3018</v>
      </c>
      <c r="C243" s="27" t="s">
        <v>77</v>
      </c>
      <c r="D243" s="25">
        <v>2</v>
      </c>
      <c r="E243" s="41" t="s">
        <v>3253</v>
      </c>
      <c r="F243" s="25" t="s">
        <v>5</v>
      </c>
      <c r="G243" s="41"/>
      <c r="H243" s="44">
        <v>0</v>
      </c>
      <c r="I243" s="66">
        <f>+Tabla1[[#This Row],[Demanda 2021 (MWh)]]/$H$398</f>
        <v>0</v>
      </c>
      <c r="J243" s="92">
        <f>Tabla1[[#This Row],[Demanda 2021 (MWh)]]/(365*24)</f>
        <v>0</v>
      </c>
      <c r="K243" s="21" t="str">
        <f>+IF(Tabla1[[#This Row],[MW Medios]]&gt;=30,"Mayor a 30 MW Med",IF(Tabla1[[#This Row],[MW Medios]]&gt;=5,"Entre 30 y 5 MW Med",IF(Tabla1[[#This Row],[MW Medios]]&gt;=2,"Entre 5 y 2 MW Med","Menor a 2 MW Med")))</f>
        <v>Menor a 2 MW Med</v>
      </c>
    </row>
    <row r="244" spans="1:11" x14ac:dyDescent="0.25">
      <c r="A244" s="72" t="s">
        <v>302</v>
      </c>
      <c r="B244" s="13" t="s">
        <v>303</v>
      </c>
      <c r="C244" s="13" t="s">
        <v>1506</v>
      </c>
      <c r="D244" s="24">
        <v>1</v>
      </c>
      <c r="E244" s="13" t="s">
        <v>304</v>
      </c>
      <c r="F244" s="24" t="s">
        <v>23</v>
      </c>
      <c r="G244" s="13"/>
      <c r="H244" s="45">
        <v>188051.43899999995</v>
      </c>
      <c r="I244" s="73">
        <f>+Tabla1[[#This Row],[Demanda 2021 (MWh)]]/$H$398</f>
        <v>1.0260791488440358E-2</v>
      </c>
      <c r="J244" s="92">
        <f>Tabla1[[#This Row],[Demanda 2021 (MWh)]]/(365*24)</f>
        <v>21.467059246575339</v>
      </c>
      <c r="K244" s="21" t="str">
        <f>+IF(Tabla1[[#This Row],[MW Medios]]&gt;=30,"Mayor a 30 MW Med",IF(Tabla1[[#This Row],[MW Medios]]&gt;=5,"Entre 30 y 5 MW Med",IF(Tabla1[[#This Row],[MW Medios]]&gt;=2,"Entre 5 y 2 MW Med","Menor a 2 MW Med")))</f>
        <v>Entre 30 y 5 MW Med</v>
      </c>
    </row>
    <row r="245" spans="1:11" x14ac:dyDescent="0.25">
      <c r="A245" s="72" t="s">
        <v>782</v>
      </c>
      <c r="B245" s="13" t="s">
        <v>783</v>
      </c>
      <c r="C245" s="28" t="s">
        <v>1506</v>
      </c>
      <c r="D245" s="24">
        <v>1</v>
      </c>
      <c r="E245" s="13" t="s">
        <v>208</v>
      </c>
      <c r="F245" s="24" t="s">
        <v>23</v>
      </c>
      <c r="G245" s="13" t="s">
        <v>23</v>
      </c>
      <c r="H245" s="45">
        <v>145068.10799999998</v>
      </c>
      <c r="I245" s="73">
        <f>+Tabla1[[#This Row],[Demanda 2021 (MWh)]]/$H$398</f>
        <v>7.9154598110283362E-3</v>
      </c>
      <c r="J245" s="92">
        <f>Tabla1[[#This Row],[Demanda 2021 (MWh)]]/(365*24)</f>
        <v>16.56028630136986</v>
      </c>
      <c r="K245" s="21" t="str">
        <f>+IF(Tabla1[[#This Row],[MW Medios]]&gt;=30,"Mayor a 30 MW Med",IF(Tabla1[[#This Row],[MW Medios]]&gt;=5,"Entre 30 y 5 MW Med",IF(Tabla1[[#This Row],[MW Medios]]&gt;=2,"Entre 5 y 2 MW Med","Menor a 2 MW Med")))</f>
        <v>Entre 30 y 5 MW Med</v>
      </c>
    </row>
    <row r="246" spans="1:11" x14ac:dyDescent="0.25">
      <c r="A246" s="72" t="s">
        <v>1001</v>
      </c>
      <c r="B246" s="13" t="s">
        <v>1002</v>
      </c>
      <c r="C246" s="13" t="s">
        <v>1506</v>
      </c>
      <c r="D246" s="24">
        <v>1</v>
      </c>
      <c r="E246" s="13" t="s">
        <v>217</v>
      </c>
      <c r="F246" s="24" t="s">
        <v>23</v>
      </c>
      <c r="G246" s="13"/>
      <c r="H246" s="45">
        <v>130475.90399999999</v>
      </c>
      <c r="I246" s="73">
        <f>+Tabla1[[#This Row],[Demanda 2021 (MWh)]]/$H$398</f>
        <v>7.1192544568072225E-3</v>
      </c>
      <c r="J246" s="92">
        <f>Tabla1[[#This Row],[Demanda 2021 (MWh)]]/(365*24)</f>
        <v>14.894509589041096</v>
      </c>
      <c r="K246" s="21" t="str">
        <f>+IF(Tabla1[[#This Row],[MW Medios]]&gt;=30,"Mayor a 30 MW Med",IF(Tabla1[[#This Row],[MW Medios]]&gt;=5,"Entre 30 y 5 MW Med",IF(Tabla1[[#This Row],[MW Medios]]&gt;=2,"Entre 5 y 2 MW Med","Menor a 2 MW Med")))</f>
        <v>Entre 30 y 5 MW Med</v>
      </c>
    </row>
    <row r="247" spans="1:11" x14ac:dyDescent="0.25">
      <c r="A247" s="72" t="s">
        <v>978</v>
      </c>
      <c r="B247" s="13" t="s">
        <v>977</v>
      </c>
      <c r="C247" s="28" t="s">
        <v>25</v>
      </c>
      <c r="D247" s="24">
        <v>2</v>
      </c>
      <c r="E247" s="13" t="s">
        <v>534</v>
      </c>
      <c r="F247" s="24" t="s">
        <v>23</v>
      </c>
      <c r="G247" s="13" t="s">
        <v>23</v>
      </c>
      <c r="H247" s="45">
        <v>119720.92799999999</v>
      </c>
      <c r="I247" s="73">
        <f>+Tabla1[[#This Row],[Demanda 2021 (MWh)]]/$H$398</f>
        <v>6.5324226474575454E-3</v>
      </c>
      <c r="J247" s="92">
        <f>Tabla1[[#This Row],[Demanda 2021 (MWh)]]/(365*24)</f>
        <v>13.666772602739725</v>
      </c>
      <c r="K247" s="21" t="str">
        <f>+IF(Tabla1[[#This Row],[MW Medios]]&gt;=30,"Mayor a 30 MW Med",IF(Tabla1[[#This Row],[MW Medios]]&gt;=5,"Entre 30 y 5 MW Med",IF(Tabla1[[#This Row],[MW Medios]]&gt;=2,"Entre 5 y 2 MW Med","Menor a 2 MW Med")))</f>
        <v>Entre 30 y 5 MW Med</v>
      </c>
    </row>
    <row r="248" spans="1:11" x14ac:dyDescent="0.25">
      <c r="A248" s="72" t="s">
        <v>872</v>
      </c>
      <c r="B248" s="13" t="s">
        <v>873</v>
      </c>
      <c r="C248" s="28" t="s">
        <v>1506</v>
      </c>
      <c r="D248" s="24">
        <v>1</v>
      </c>
      <c r="E248" s="13" t="s">
        <v>217</v>
      </c>
      <c r="F248" s="24" t="s">
        <v>23</v>
      </c>
      <c r="G248" s="13" t="s">
        <v>23</v>
      </c>
      <c r="H248" s="45">
        <v>83096.661999999997</v>
      </c>
      <c r="I248" s="73">
        <f>+Tabla1[[#This Row],[Demanda 2021 (MWh)]]/$H$398</f>
        <v>4.5340653956251059E-3</v>
      </c>
      <c r="J248" s="92">
        <f>Tabla1[[#This Row],[Demanda 2021 (MWh)]]/(365*24)</f>
        <v>9.4859203196347028</v>
      </c>
      <c r="K248" s="21" t="str">
        <f>+IF(Tabla1[[#This Row],[MW Medios]]&gt;=30,"Mayor a 30 MW Med",IF(Tabla1[[#This Row],[MW Medios]]&gt;=5,"Entre 30 y 5 MW Med",IF(Tabla1[[#This Row],[MW Medios]]&gt;=2,"Entre 5 y 2 MW Med","Menor a 2 MW Med")))</f>
        <v>Entre 30 y 5 MW Med</v>
      </c>
    </row>
    <row r="249" spans="1:11" x14ac:dyDescent="0.25">
      <c r="A249" s="72" t="s">
        <v>587</v>
      </c>
      <c r="B249" s="13" t="s">
        <v>588</v>
      </c>
      <c r="C249" s="13" t="s">
        <v>88</v>
      </c>
      <c r="D249" s="24">
        <v>1</v>
      </c>
      <c r="E249" s="13" t="s">
        <v>186</v>
      </c>
      <c r="F249" s="24" t="s">
        <v>23</v>
      </c>
      <c r="G249" s="13"/>
      <c r="H249" s="45">
        <v>72091.896000000008</v>
      </c>
      <c r="I249" s="73">
        <f>+Tabla1[[#This Row],[Demanda 2021 (MWh)]]/$H$398</f>
        <v>3.9336041074502373E-3</v>
      </c>
      <c r="J249" s="92">
        <f>Tabla1[[#This Row],[Demanda 2021 (MWh)]]/(365*24)</f>
        <v>8.2296684931506867</v>
      </c>
      <c r="K249" s="21" t="str">
        <f>+IF(Tabla1[[#This Row],[MW Medios]]&gt;=30,"Mayor a 30 MW Med",IF(Tabla1[[#This Row],[MW Medios]]&gt;=5,"Entre 30 y 5 MW Med",IF(Tabla1[[#This Row],[MW Medios]]&gt;=2,"Entre 5 y 2 MW Med","Menor a 2 MW Med")))</f>
        <v>Entre 30 y 5 MW Med</v>
      </c>
    </row>
    <row r="250" spans="1:11" x14ac:dyDescent="0.25">
      <c r="A250" s="72" t="s">
        <v>649</v>
      </c>
      <c r="B250" s="13" t="s">
        <v>650</v>
      </c>
      <c r="C250" s="28" t="s">
        <v>1506</v>
      </c>
      <c r="D250" s="24">
        <v>1</v>
      </c>
      <c r="E250" s="13" t="s">
        <v>603</v>
      </c>
      <c r="F250" s="24" t="s">
        <v>23</v>
      </c>
      <c r="G250" s="13" t="s">
        <v>23</v>
      </c>
      <c r="H250" s="45">
        <v>66402.706000000006</v>
      </c>
      <c r="I250" s="73">
        <f>+Tabla1[[#This Row],[Demanda 2021 (MWh)]]/$H$398</f>
        <v>3.623180573131417E-3</v>
      </c>
      <c r="J250" s="92">
        <f>Tabla1[[#This Row],[Demanda 2021 (MWh)]]/(365*24)</f>
        <v>7.5802175799086768</v>
      </c>
      <c r="K250" s="21" t="str">
        <f>+IF(Tabla1[[#This Row],[MW Medios]]&gt;=30,"Mayor a 30 MW Med",IF(Tabla1[[#This Row],[MW Medios]]&gt;=5,"Entre 30 y 5 MW Med",IF(Tabla1[[#This Row],[MW Medios]]&gt;=2,"Entre 5 y 2 MW Med","Menor a 2 MW Med")))</f>
        <v>Entre 30 y 5 MW Med</v>
      </c>
    </row>
    <row r="251" spans="1:11" x14ac:dyDescent="0.25">
      <c r="A251" s="72" t="s">
        <v>672</v>
      </c>
      <c r="B251" s="13" t="s">
        <v>673</v>
      </c>
      <c r="C251" s="13" t="s">
        <v>125</v>
      </c>
      <c r="D251" s="24">
        <v>2</v>
      </c>
      <c r="E251" s="13" t="s">
        <v>240</v>
      </c>
      <c r="F251" s="24" t="s">
        <v>23</v>
      </c>
      <c r="G251" s="13"/>
      <c r="H251" s="45">
        <v>64236.299000000006</v>
      </c>
      <c r="I251" s="73">
        <f>+Tabla1[[#This Row],[Demanda 2021 (MWh)]]/$H$398</f>
        <v>3.5049732856769584E-3</v>
      </c>
      <c r="J251" s="92">
        <f>Tabla1[[#This Row],[Demanda 2021 (MWh)]]/(365*24)</f>
        <v>7.3329108447488593</v>
      </c>
      <c r="K251" s="21" t="str">
        <f>+IF(Tabla1[[#This Row],[MW Medios]]&gt;=30,"Mayor a 30 MW Med",IF(Tabla1[[#This Row],[MW Medios]]&gt;=5,"Entre 30 y 5 MW Med",IF(Tabla1[[#This Row],[MW Medios]]&gt;=2,"Entre 5 y 2 MW Med","Menor a 2 MW Med")))</f>
        <v>Entre 30 y 5 MW Med</v>
      </c>
    </row>
    <row r="252" spans="1:11" x14ac:dyDescent="0.25">
      <c r="A252" s="72" t="s">
        <v>245</v>
      </c>
      <c r="B252" s="13" t="s">
        <v>246</v>
      </c>
      <c r="C252" s="28" t="s">
        <v>80</v>
      </c>
      <c r="D252" s="24">
        <v>2</v>
      </c>
      <c r="E252" s="13" t="s">
        <v>197</v>
      </c>
      <c r="F252" s="24" t="s">
        <v>23</v>
      </c>
      <c r="G252" s="13" t="s">
        <v>23</v>
      </c>
      <c r="H252" s="45">
        <v>63102.314000000006</v>
      </c>
      <c r="I252" s="73">
        <f>+Tabla1[[#This Row],[Demanda 2021 (MWh)]]/$H$398</f>
        <v>3.4430988129375124E-3</v>
      </c>
      <c r="J252" s="92">
        <f>Tabla1[[#This Row],[Demanda 2021 (MWh)]]/(365*24)</f>
        <v>7.2034605022831055</v>
      </c>
      <c r="K252" s="21" t="str">
        <f>+IF(Tabla1[[#This Row],[MW Medios]]&gt;=30,"Mayor a 30 MW Med",IF(Tabla1[[#This Row],[MW Medios]]&gt;=5,"Entre 30 y 5 MW Med",IF(Tabla1[[#This Row],[MW Medios]]&gt;=2,"Entre 5 y 2 MW Med","Menor a 2 MW Med")))</f>
        <v>Entre 30 y 5 MW Med</v>
      </c>
    </row>
    <row r="253" spans="1:11" x14ac:dyDescent="0.25">
      <c r="A253" s="72" t="s">
        <v>571</v>
      </c>
      <c r="B253" s="13" t="s">
        <v>572</v>
      </c>
      <c r="C253" s="28" t="s">
        <v>88</v>
      </c>
      <c r="D253" s="24">
        <v>1</v>
      </c>
      <c r="E253" s="13" t="s">
        <v>186</v>
      </c>
      <c r="F253" s="24" t="s">
        <v>23</v>
      </c>
      <c r="G253" s="13" t="s">
        <v>23</v>
      </c>
      <c r="H253" s="45">
        <v>60496.924000000006</v>
      </c>
      <c r="I253" s="73">
        <f>+Tabla1[[#This Row],[Demanda 2021 (MWh)]]/$H$398</f>
        <v>3.3009389673217199E-3</v>
      </c>
      <c r="J253" s="92">
        <f>Tabla1[[#This Row],[Demanda 2021 (MWh)]]/(365*24)</f>
        <v>6.9060415525114163</v>
      </c>
      <c r="K253" s="21" t="str">
        <f>+IF(Tabla1[[#This Row],[MW Medios]]&gt;=30,"Mayor a 30 MW Med",IF(Tabla1[[#This Row],[MW Medios]]&gt;=5,"Entre 30 y 5 MW Med",IF(Tabla1[[#This Row],[MW Medios]]&gt;=2,"Entre 5 y 2 MW Med","Menor a 2 MW Med")))</f>
        <v>Entre 30 y 5 MW Med</v>
      </c>
    </row>
    <row r="254" spans="1:11" x14ac:dyDescent="0.25">
      <c r="A254" s="72" t="s">
        <v>743</v>
      </c>
      <c r="B254" s="13" t="s">
        <v>744</v>
      </c>
      <c r="C254" s="28" t="s">
        <v>61</v>
      </c>
      <c r="D254" s="24">
        <v>2</v>
      </c>
      <c r="E254" s="13" t="s">
        <v>425</v>
      </c>
      <c r="F254" s="24" t="s">
        <v>23</v>
      </c>
      <c r="G254" s="13" t="s">
        <v>23</v>
      </c>
      <c r="H254" s="45">
        <v>55618.918000000005</v>
      </c>
      <c r="I254" s="73">
        <f>+Tabla1[[#This Row],[Demanda 2021 (MWh)]]/$H$398</f>
        <v>3.0347766730498796E-3</v>
      </c>
      <c r="J254" s="92">
        <f>Tabla1[[#This Row],[Demanda 2021 (MWh)]]/(365*24)</f>
        <v>6.3491915525114164</v>
      </c>
      <c r="K254" s="21" t="str">
        <f>+IF(Tabla1[[#This Row],[MW Medios]]&gt;=30,"Mayor a 30 MW Med",IF(Tabla1[[#This Row],[MW Medios]]&gt;=5,"Entre 30 y 5 MW Med",IF(Tabla1[[#This Row],[MW Medios]]&gt;=2,"Entre 5 y 2 MW Med","Menor a 2 MW Med")))</f>
        <v>Entre 30 y 5 MW Med</v>
      </c>
    </row>
    <row r="255" spans="1:11" x14ac:dyDescent="0.25">
      <c r="A255" s="72" t="s">
        <v>506</v>
      </c>
      <c r="B255" s="13" t="s">
        <v>507</v>
      </c>
      <c r="C255" s="13" t="s">
        <v>1506</v>
      </c>
      <c r="D255" s="24">
        <v>1</v>
      </c>
      <c r="E255" s="13" t="s">
        <v>200</v>
      </c>
      <c r="F255" s="24" t="s">
        <v>23</v>
      </c>
      <c r="G255" s="13"/>
      <c r="H255" s="45">
        <v>54140.127000000008</v>
      </c>
      <c r="I255" s="73">
        <f>+Tabla1[[#This Row],[Demanda 2021 (MWh)]]/$H$398</f>
        <v>2.9540882923245284E-3</v>
      </c>
      <c r="J255" s="92">
        <f>Tabla1[[#This Row],[Demanda 2021 (MWh)]]/(365*24)</f>
        <v>6.1803797945205492</v>
      </c>
      <c r="K255" s="21" t="str">
        <f>+IF(Tabla1[[#This Row],[MW Medios]]&gt;=30,"Mayor a 30 MW Med",IF(Tabla1[[#This Row],[MW Medios]]&gt;=5,"Entre 30 y 5 MW Med",IF(Tabla1[[#This Row],[MW Medios]]&gt;=2,"Entre 5 y 2 MW Med","Menor a 2 MW Med")))</f>
        <v>Entre 30 y 5 MW Med</v>
      </c>
    </row>
    <row r="256" spans="1:11" x14ac:dyDescent="0.25">
      <c r="A256" s="72" t="s">
        <v>706</v>
      </c>
      <c r="B256" s="13" t="s">
        <v>707</v>
      </c>
      <c r="C256" s="13" t="s">
        <v>88</v>
      </c>
      <c r="D256" s="24">
        <v>1</v>
      </c>
      <c r="E256" s="13" t="s">
        <v>186</v>
      </c>
      <c r="F256" s="24" t="s">
        <v>23</v>
      </c>
      <c r="G256" s="13"/>
      <c r="H256" s="45">
        <v>53324.958999999995</v>
      </c>
      <c r="I256" s="73">
        <f>+Tabla1[[#This Row],[Demanda 2021 (MWh)]]/$H$398</f>
        <v>2.9096096703021303E-3</v>
      </c>
      <c r="J256" s="92">
        <f>Tabla1[[#This Row],[Demanda 2021 (MWh)]]/(365*24)</f>
        <v>6.0873240867579907</v>
      </c>
      <c r="K256" s="21" t="str">
        <f>+IF(Tabla1[[#This Row],[MW Medios]]&gt;=30,"Mayor a 30 MW Med",IF(Tabla1[[#This Row],[MW Medios]]&gt;=5,"Entre 30 y 5 MW Med",IF(Tabla1[[#This Row],[MW Medios]]&gt;=2,"Entre 5 y 2 MW Med","Menor a 2 MW Med")))</f>
        <v>Entre 30 y 5 MW Med</v>
      </c>
    </row>
    <row r="257" spans="1:11" x14ac:dyDescent="0.25">
      <c r="A257" s="72" t="s">
        <v>1033</v>
      </c>
      <c r="B257" s="13" t="s">
        <v>1034</v>
      </c>
      <c r="C257" s="13" t="s">
        <v>7</v>
      </c>
      <c r="D257" s="24">
        <v>2</v>
      </c>
      <c r="E257" s="13" t="s">
        <v>240</v>
      </c>
      <c r="F257" s="24" t="s">
        <v>23</v>
      </c>
      <c r="G257" s="13"/>
      <c r="H257" s="45">
        <v>51470.877</v>
      </c>
      <c r="I257" s="73">
        <f>+Tabla1[[#This Row],[Demanda 2021 (MWh)]]/$H$398</f>
        <v>2.8084440057071867E-3</v>
      </c>
      <c r="J257" s="92">
        <f>Tabla1[[#This Row],[Demanda 2021 (MWh)]]/(365*24)</f>
        <v>5.8756708904109587</v>
      </c>
      <c r="K257" s="21" t="str">
        <f>+IF(Tabla1[[#This Row],[MW Medios]]&gt;=30,"Mayor a 30 MW Med",IF(Tabla1[[#This Row],[MW Medios]]&gt;=5,"Entre 30 y 5 MW Med",IF(Tabla1[[#This Row],[MW Medios]]&gt;=2,"Entre 5 y 2 MW Med","Menor a 2 MW Med")))</f>
        <v>Entre 30 y 5 MW Med</v>
      </c>
    </row>
    <row r="258" spans="1:11" x14ac:dyDescent="0.25">
      <c r="A258" s="72" t="s">
        <v>1031</v>
      </c>
      <c r="B258" s="13" t="s">
        <v>1032</v>
      </c>
      <c r="C258" s="13" t="s">
        <v>7</v>
      </c>
      <c r="D258" s="24">
        <v>2</v>
      </c>
      <c r="E258" s="13" t="s">
        <v>240</v>
      </c>
      <c r="F258" s="24" t="s">
        <v>23</v>
      </c>
      <c r="G258" s="13"/>
      <c r="H258" s="45">
        <v>50087.152999999998</v>
      </c>
      <c r="I258" s="73">
        <f>+Tabla1[[#This Row],[Demanda 2021 (MWh)]]/$H$398</f>
        <v>2.7329428368937396E-3</v>
      </c>
      <c r="J258" s="92">
        <f>Tabla1[[#This Row],[Demanda 2021 (MWh)]]/(365*24)</f>
        <v>5.7177115296803649</v>
      </c>
      <c r="K258" s="21" t="str">
        <f>+IF(Tabla1[[#This Row],[MW Medios]]&gt;=30,"Mayor a 30 MW Med",IF(Tabla1[[#This Row],[MW Medios]]&gt;=5,"Entre 30 y 5 MW Med",IF(Tabla1[[#This Row],[MW Medios]]&gt;=2,"Entre 5 y 2 MW Med","Menor a 2 MW Med")))</f>
        <v>Entre 30 y 5 MW Med</v>
      </c>
    </row>
    <row r="259" spans="1:11" x14ac:dyDescent="0.25">
      <c r="A259" s="72" t="s">
        <v>990</v>
      </c>
      <c r="B259" s="13" t="s">
        <v>991</v>
      </c>
      <c r="C259" s="13" t="s">
        <v>7</v>
      </c>
      <c r="D259" s="24">
        <v>2</v>
      </c>
      <c r="E259" s="13" t="s">
        <v>240</v>
      </c>
      <c r="F259" s="24" t="s">
        <v>23</v>
      </c>
      <c r="G259" s="13"/>
      <c r="H259" s="45">
        <v>43531.773999999998</v>
      </c>
      <c r="I259" s="73">
        <f>+Tabla1[[#This Row],[Demanda 2021 (MWh)]]/$H$398</f>
        <v>2.3752567835224562E-3</v>
      </c>
      <c r="J259" s="92">
        <f>Tabla1[[#This Row],[Demanda 2021 (MWh)]]/(365*24)</f>
        <v>4.9693805936073057</v>
      </c>
      <c r="K259" s="21" t="str">
        <f>+IF(Tabla1[[#This Row],[MW Medios]]&gt;=30,"Mayor a 30 MW Med",IF(Tabla1[[#This Row],[MW Medios]]&gt;=5,"Entre 30 y 5 MW Med",IF(Tabla1[[#This Row],[MW Medios]]&gt;=2,"Entre 5 y 2 MW Med","Menor a 2 MW Med")))</f>
        <v>Entre 5 y 2 MW Med</v>
      </c>
    </row>
    <row r="260" spans="1:11" x14ac:dyDescent="0.25">
      <c r="A260" s="72" t="s">
        <v>827</v>
      </c>
      <c r="B260" s="13" t="s">
        <v>828</v>
      </c>
      <c r="C260" s="13" t="s">
        <v>25</v>
      </c>
      <c r="D260" s="24">
        <v>2</v>
      </c>
      <c r="E260" s="13" t="s">
        <v>534</v>
      </c>
      <c r="F260" s="24" t="s">
        <v>23</v>
      </c>
      <c r="G260" s="13"/>
      <c r="H260" s="45">
        <v>42392.893000000011</v>
      </c>
      <c r="I260" s="73">
        <f>+Tabla1[[#This Row],[Demanda 2021 (MWh)]]/$H$398</f>
        <v>2.3131151666686426E-3</v>
      </c>
      <c r="J260" s="92">
        <f>Tabla1[[#This Row],[Demanda 2021 (MWh)]]/(365*24)</f>
        <v>4.8393713470319648</v>
      </c>
      <c r="K260" s="21" t="str">
        <f>+IF(Tabla1[[#This Row],[MW Medios]]&gt;=30,"Mayor a 30 MW Med",IF(Tabla1[[#This Row],[MW Medios]]&gt;=5,"Entre 30 y 5 MW Med",IF(Tabla1[[#This Row],[MW Medios]]&gt;=2,"Entre 5 y 2 MW Med","Menor a 2 MW Med")))</f>
        <v>Entre 5 y 2 MW Med</v>
      </c>
    </row>
    <row r="261" spans="1:11" x14ac:dyDescent="0.25">
      <c r="A261" s="72" t="s">
        <v>709</v>
      </c>
      <c r="B261" s="13" t="s">
        <v>710</v>
      </c>
      <c r="C261" s="13" t="s">
        <v>88</v>
      </c>
      <c r="D261" s="24">
        <v>1</v>
      </c>
      <c r="E261" s="13" t="s">
        <v>186</v>
      </c>
      <c r="F261" s="24" t="s">
        <v>23</v>
      </c>
      <c r="G261" s="13"/>
      <c r="H261" s="45">
        <v>42269.983</v>
      </c>
      <c r="I261" s="73">
        <f>+Tabla1[[#This Row],[Demanda 2021 (MWh)]]/$H$398</f>
        <v>2.3064087362975124E-3</v>
      </c>
      <c r="J261" s="92">
        <f>Tabla1[[#This Row],[Demanda 2021 (MWh)]]/(365*24)</f>
        <v>4.8253405251141555</v>
      </c>
      <c r="K261" s="21" t="str">
        <f>+IF(Tabla1[[#This Row],[MW Medios]]&gt;=30,"Mayor a 30 MW Med",IF(Tabla1[[#This Row],[MW Medios]]&gt;=5,"Entre 30 y 5 MW Med",IF(Tabla1[[#This Row],[MW Medios]]&gt;=2,"Entre 5 y 2 MW Med","Menor a 2 MW Med")))</f>
        <v>Entre 5 y 2 MW Med</v>
      </c>
    </row>
    <row r="262" spans="1:11" x14ac:dyDescent="0.25">
      <c r="A262" s="72" t="s">
        <v>840</v>
      </c>
      <c r="B262" s="13" t="s">
        <v>841</v>
      </c>
      <c r="C262" s="28" t="s">
        <v>1506</v>
      </c>
      <c r="D262" s="24">
        <v>1</v>
      </c>
      <c r="E262" s="13" t="s">
        <v>200</v>
      </c>
      <c r="F262" s="24" t="s">
        <v>23</v>
      </c>
      <c r="G262" s="13" t="s">
        <v>23</v>
      </c>
      <c r="H262" s="45">
        <v>41953.503000000004</v>
      </c>
      <c r="I262" s="73">
        <f>+Tabla1[[#This Row],[Demanda 2021 (MWh)]]/$H$398</f>
        <v>2.2891404010615263E-3</v>
      </c>
      <c r="J262" s="92">
        <f>Tabla1[[#This Row],[Demanda 2021 (MWh)]]/(365*24)</f>
        <v>4.7892126712328773</v>
      </c>
      <c r="K262" s="21" t="str">
        <f>+IF(Tabla1[[#This Row],[MW Medios]]&gt;=30,"Mayor a 30 MW Med",IF(Tabla1[[#This Row],[MW Medios]]&gt;=5,"Entre 30 y 5 MW Med",IF(Tabla1[[#This Row],[MW Medios]]&gt;=2,"Entre 5 y 2 MW Med","Menor a 2 MW Med")))</f>
        <v>Entre 5 y 2 MW Med</v>
      </c>
    </row>
    <row r="263" spans="1:11" x14ac:dyDescent="0.25">
      <c r="A263" s="72" t="s">
        <v>723</v>
      </c>
      <c r="B263" s="13" t="s">
        <v>724</v>
      </c>
      <c r="C263" s="13" t="s">
        <v>88</v>
      </c>
      <c r="D263" s="24">
        <v>1</v>
      </c>
      <c r="E263" s="13" t="s">
        <v>186</v>
      </c>
      <c r="F263" s="24" t="s">
        <v>23</v>
      </c>
      <c r="G263" s="13"/>
      <c r="H263" s="45">
        <v>41582.881999999998</v>
      </c>
      <c r="I263" s="73">
        <f>+Tabla1[[#This Row],[Demanda 2021 (MWh)]]/$H$398</f>
        <v>2.2689179298990623E-3</v>
      </c>
      <c r="J263" s="92">
        <f>Tabla1[[#This Row],[Demanda 2021 (MWh)]]/(365*24)</f>
        <v>4.7469043378995428</v>
      </c>
      <c r="K263" s="21" t="str">
        <f>+IF(Tabla1[[#This Row],[MW Medios]]&gt;=30,"Mayor a 30 MW Med",IF(Tabla1[[#This Row],[MW Medios]]&gt;=5,"Entre 30 y 5 MW Med",IF(Tabla1[[#This Row],[MW Medios]]&gt;=2,"Entre 5 y 2 MW Med","Menor a 2 MW Med")))</f>
        <v>Entre 5 y 2 MW Med</v>
      </c>
    </row>
    <row r="264" spans="1:11" x14ac:dyDescent="0.25">
      <c r="A264" s="72" t="s">
        <v>342</v>
      </c>
      <c r="B264" s="13" t="s">
        <v>343</v>
      </c>
      <c r="C264" s="13" t="s">
        <v>77</v>
      </c>
      <c r="D264" s="24">
        <v>2</v>
      </c>
      <c r="E264" s="13" t="s">
        <v>344</v>
      </c>
      <c r="F264" s="24" t="s">
        <v>23</v>
      </c>
      <c r="G264" s="13"/>
      <c r="H264" s="45">
        <v>40555.987000000001</v>
      </c>
      <c r="I264" s="73">
        <f>+Tabla1[[#This Row],[Demanda 2021 (MWh)]]/$H$398</f>
        <v>2.2128866890239428E-3</v>
      </c>
      <c r="J264" s="92">
        <f>Tabla1[[#This Row],[Demanda 2021 (MWh)]]/(365*24)</f>
        <v>4.6296788812785392</v>
      </c>
      <c r="K264" s="21" t="str">
        <f>+IF(Tabla1[[#This Row],[MW Medios]]&gt;=30,"Mayor a 30 MW Med",IF(Tabla1[[#This Row],[MW Medios]]&gt;=5,"Entre 30 y 5 MW Med",IF(Tabla1[[#This Row],[MW Medios]]&gt;=2,"Entre 5 y 2 MW Med","Menor a 2 MW Med")))</f>
        <v>Entre 5 y 2 MW Med</v>
      </c>
    </row>
    <row r="265" spans="1:11" x14ac:dyDescent="0.25">
      <c r="A265" s="72" t="s">
        <v>959</v>
      </c>
      <c r="B265" s="13" t="s">
        <v>960</v>
      </c>
      <c r="C265" s="28" t="s">
        <v>1506</v>
      </c>
      <c r="D265" s="24">
        <v>1</v>
      </c>
      <c r="E265" s="13" t="s">
        <v>179</v>
      </c>
      <c r="F265" s="24" t="s">
        <v>23</v>
      </c>
      <c r="G265" s="13" t="s">
        <v>23</v>
      </c>
      <c r="H265" s="45">
        <v>38754.343000000001</v>
      </c>
      <c r="I265" s="73">
        <f>+Tabla1[[#This Row],[Demanda 2021 (MWh)]]/$H$398</f>
        <v>2.1145822382911852E-3</v>
      </c>
      <c r="J265" s="92">
        <f>Tabla1[[#This Row],[Demanda 2021 (MWh)]]/(365*24)</f>
        <v>4.4240117579908675</v>
      </c>
      <c r="K265" s="21" t="str">
        <f>+IF(Tabla1[[#This Row],[MW Medios]]&gt;=30,"Mayor a 30 MW Med",IF(Tabla1[[#This Row],[MW Medios]]&gt;=5,"Entre 30 y 5 MW Med",IF(Tabla1[[#This Row],[MW Medios]]&gt;=2,"Entre 5 y 2 MW Med","Menor a 2 MW Med")))</f>
        <v>Entre 5 y 2 MW Med</v>
      </c>
    </row>
    <row r="266" spans="1:11" x14ac:dyDescent="0.25">
      <c r="A266" s="72" t="s">
        <v>659</v>
      </c>
      <c r="B266" s="13" t="s">
        <v>660</v>
      </c>
      <c r="C266" s="28" t="s">
        <v>105</v>
      </c>
      <c r="D266" s="24">
        <v>2</v>
      </c>
      <c r="E266" s="13" t="s">
        <v>277</v>
      </c>
      <c r="F266" s="24" t="s">
        <v>23</v>
      </c>
      <c r="G266" s="13" t="s">
        <v>23</v>
      </c>
      <c r="H266" s="45">
        <v>37886.947</v>
      </c>
      <c r="I266" s="73">
        <f>+Tabla1[[#This Row],[Demanda 2021 (MWh)]]/$H$398</f>
        <v>2.06725386079386E-3</v>
      </c>
      <c r="J266" s="92">
        <f>Tabla1[[#This Row],[Demanda 2021 (MWh)]]/(365*24)</f>
        <v>4.3249939497716898</v>
      </c>
      <c r="K266" s="21" t="str">
        <f>+IF(Tabla1[[#This Row],[MW Medios]]&gt;=30,"Mayor a 30 MW Med",IF(Tabla1[[#This Row],[MW Medios]]&gt;=5,"Entre 30 y 5 MW Med",IF(Tabla1[[#This Row],[MW Medios]]&gt;=2,"Entre 5 y 2 MW Med","Menor a 2 MW Med")))</f>
        <v>Entre 5 y 2 MW Med</v>
      </c>
    </row>
    <row r="267" spans="1:11" x14ac:dyDescent="0.25">
      <c r="A267" s="72" t="s">
        <v>198</v>
      </c>
      <c r="B267" s="13" t="s">
        <v>199</v>
      </c>
      <c r="C267" s="13" t="s">
        <v>1506</v>
      </c>
      <c r="D267" s="24">
        <v>1</v>
      </c>
      <c r="E267" s="13" t="s">
        <v>200</v>
      </c>
      <c r="F267" s="24" t="s">
        <v>23</v>
      </c>
      <c r="G267" s="13"/>
      <c r="H267" s="45">
        <v>37804.123</v>
      </c>
      <c r="I267" s="73">
        <f>+Tabla1[[#This Row],[Demanda 2021 (MWh)]]/$H$398</f>
        <v>2.0627346728591235E-3</v>
      </c>
      <c r="J267" s="92">
        <f>Tabla1[[#This Row],[Demanda 2021 (MWh)]]/(365*24)</f>
        <v>4.3155391552511411</v>
      </c>
      <c r="K267" s="21" t="str">
        <f>+IF(Tabla1[[#This Row],[MW Medios]]&gt;=30,"Mayor a 30 MW Med",IF(Tabla1[[#This Row],[MW Medios]]&gt;=5,"Entre 30 y 5 MW Med",IF(Tabla1[[#This Row],[MW Medios]]&gt;=2,"Entre 5 y 2 MW Med","Menor a 2 MW Med")))</f>
        <v>Entre 5 y 2 MW Med</v>
      </c>
    </row>
    <row r="268" spans="1:11" x14ac:dyDescent="0.25">
      <c r="A268" s="72" t="s">
        <v>765</v>
      </c>
      <c r="B268" s="13" t="s">
        <v>766</v>
      </c>
      <c r="C268" s="13" t="s">
        <v>1506</v>
      </c>
      <c r="D268" s="24">
        <v>1</v>
      </c>
      <c r="E268" s="13" t="s">
        <v>179</v>
      </c>
      <c r="F268" s="24" t="s">
        <v>23</v>
      </c>
      <c r="G268" s="13"/>
      <c r="H268" s="45">
        <v>37204.167000000001</v>
      </c>
      <c r="I268" s="73">
        <f>+Tabla1[[#This Row],[Demanda 2021 (MWh)]]/$H$398</f>
        <v>2.0299988243541903E-3</v>
      </c>
      <c r="J268" s="92">
        <f>Tabla1[[#This Row],[Demanda 2021 (MWh)]]/(365*24)</f>
        <v>4.2470510273972604</v>
      </c>
      <c r="K268" s="21" t="str">
        <f>+IF(Tabla1[[#This Row],[MW Medios]]&gt;=30,"Mayor a 30 MW Med",IF(Tabla1[[#This Row],[MW Medios]]&gt;=5,"Entre 30 y 5 MW Med",IF(Tabla1[[#This Row],[MW Medios]]&gt;=2,"Entre 5 y 2 MW Med","Menor a 2 MW Med")))</f>
        <v>Entre 5 y 2 MW Med</v>
      </c>
    </row>
    <row r="269" spans="1:11" x14ac:dyDescent="0.25">
      <c r="A269" s="72" t="s">
        <v>551</v>
      </c>
      <c r="B269" s="13" t="s">
        <v>552</v>
      </c>
      <c r="C269" s="28" t="s">
        <v>1506</v>
      </c>
      <c r="D269" s="24">
        <v>1</v>
      </c>
      <c r="E269" s="13" t="s">
        <v>200</v>
      </c>
      <c r="F269" s="24" t="s">
        <v>23</v>
      </c>
      <c r="G269" s="13" t="s">
        <v>23</v>
      </c>
      <c r="H269" s="45">
        <v>36518.372000000003</v>
      </c>
      <c r="I269" s="73">
        <f>+Tabla1[[#This Row],[Demanda 2021 (MWh)]]/$H$398</f>
        <v>1.9925792782117388E-3</v>
      </c>
      <c r="J269" s="92">
        <f>Tabla1[[#This Row],[Demanda 2021 (MWh)]]/(365*24)</f>
        <v>4.16876392694064</v>
      </c>
      <c r="K269" s="21" t="str">
        <f>+IF(Tabla1[[#This Row],[MW Medios]]&gt;=30,"Mayor a 30 MW Med",IF(Tabla1[[#This Row],[MW Medios]]&gt;=5,"Entre 30 y 5 MW Med",IF(Tabla1[[#This Row],[MW Medios]]&gt;=2,"Entre 5 y 2 MW Med","Menor a 2 MW Med")))</f>
        <v>Entre 5 y 2 MW Med</v>
      </c>
    </row>
    <row r="270" spans="1:11" x14ac:dyDescent="0.25">
      <c r="A270" s="72" t="s">
        <v>291</v>
      </c>
      <c r="B270" s="13" t="s">
        <v>292</v>
      </c>
      <c r="C270" s="13" t="s">
        <v>1506</v>
      </c>
      <c r="D270" s="24">
        <v>1</v>
      </c>
      <c r="E270" s="13" t="s">
        <v>293</v>
      </c>
      <c r="F270" s="24" t="s">
        <v>23</v>
      </c>
      <c r="G270" s="13"/>
      <c r="H270" s="45">
        <v>35860.603000000003</v>
      </c>
      <c r="I270" s="73">
        <f>+Tabla1[[#This Row],[Demanda 2021 (MWh)]]/$H$398</f>
        <v>1.9566889356945516E-3</v>
      </c>
      <c r="J270" s="92">
        <f>Tabla1[[#This Row],[Demanda 2021 (MWh)]]/(365*24)</f>
        <v>4.0936761415525114</v>
      </c>
      <c r="K270" s="21" t="str">
        <f>+IF(Tabla1[[#This Row],[MW Medios]]&gt;=30,"Mayor a 30 MW Med",IF(Tabla1[[#This Row],[MW Medios]]&gt;=5,"Entre 30 y 5 MW Med",IF(Tabla1[[#This Row],[MW Medios]]&gt;=2,"Entre 5 y 2 MW Med","Menor a 2 MW Med")))</f>
        <v>Entre 5 y 2 MW Med</v>
      </c>
    </row>
    <row r="271" spans="1:11" x14ac:dyDescent="0.25">
      <c r="A271" s="72" t="s">
        <v>754</v>
      </c>
      <c r="B271" s="13" t="s">
        <v>755</v>
      </c>
      <c r="C271" s="28" t="s">
        <v>61</v>
      </c>
      <c r="D271" s="24">
        <v>2</v>
      </c>
      <c r="E271" s="13" t="s">
        <v>490</v>
      </c>
      <c r="F271" s="24" t="s">
        <v>23</v>
      </c>
      <c r="G271" s="13" t="s">
        <v>23</v>
      </c>
      <c r="H271" s="45">
        <v>35427.115999999995</v>
      </c>
      <c r="I271" s="73">
        <f>+Tabla1[[#This Row],[Demanda 2021 (MWh)]]/$H$398</f>
        <v>1.9330362598968958E-3</v>
      </c>
      <c r="J271" s="92">
        <f>Tabla1[[#This Row],[Demanda 2021 (MWh)]]/(365*24)</f>
        <v>4.0441913242009129</v>
      </c>
      <c r="K271" s="21" t="str">
        <f>+IF(Tabla1[[#This Row],[MW Medios]]&gt;=30,"Mayor a 30 MW Med",IF(Tabla1[[#This Row],[MW Medios]]&gt;=5,"Entre 30 y 5 MW Med",IF(Tabla1[[#This Row],[MW Medios]]&gt;=2,"Entre 5 y 2 MW Med","Menor a 2 MW Med")))</f>
        <v>Entre 5 y 2 MW Med</v>
      </c>
    </row>
    <row r="272" spans="1:11" x14ac:dyDescent="0.25">
      <c r="A272" s="72" t="s">
        <v>360</v>
      </c>
      <c r="B272" s="13" t="s">
        <v>361</v>
      </c>
      <c r="C272" s="13" t="s">
        <v>1506</v>
      </c>
      <c r="D272" s="24">
        <v>1</v>
      </c>
      <c r="E272" s="13" t="s">
        <v>208</v>
      </c>
      <c r="F272" s="24" t="s">
        <v>23</v>
      </c>
      <c r="G272" s="13"/>
      <c r="H272" s="45">
        <v>32865.716</v>
      </c>
      <c r="I272" s="73">
        <f>+Tabla1[[#This Row],[Demanda 2021 (MWh)]]/$H$398</f>
        <v>1.7932766735930064E-3</v>
      </c>
      <c r="J272" s="92">
        <f>Tabla1[[#This Row],[Demanda 2021 (MWh)]]/(365*24)</f>
        <v>3.7517940639269405</v>
      </c>
      <c r="K272" s="21" t="str">
        <f>+IF(Tabla1[[#This Row],[MW Medios]]&gt;=30,"Mayor a 30 MW Med",IF(Tabla1[[#This Row],[MW Medios]]&gt;=5,"Entre 30 y 5 MW Med",IF(Tabla1[[#This Row],[MW Medios]]&gt;=2,"Entre 5 y 2 MW Med","Menor a 2 MW Med")))</f>
        <v>Entre 5 y 2 MW Med</v>
      </c>
    </row>
    <row r="273" spans="1:11" x14ac:dyDescent="0.25">
      <c r="A273" s="72" t="s">
        <v>471</v>
      </c>
      <c r="B273" s="13" t="s">
        <v>472</v>
      </c>
      <c r="C273" s="13" t="s">
        <v>1506</v>
      </c>
      <c r="D273" s="24">
        <v>1</v>
      </c>
      <c r="E273" s="13" t="s">
        <v>200</v>
      </c>
      <c r="F273" s="24" t="s">
        <v>23</v>
      </c>
      <c r="G273" s="13"/>
      <c r="H273" s="45">
        <v>32622.930000000004</v>
      </c>
      <c r="I273" s="73">
        <f>+Tabla1[[#This Row],[Demanda 2021 (MWh)]]/$H$398</f>
        <v>1.7800293592647579E-3</v>
      </c>
      <c r="J273" s="92">
        <f>Tabla1[[#This Row],[Demanda 2021 (MWh)]]/(365*24)</f>
        <v>3.724078767123288</v>
      </c>
      <c r="K273" s="21" t="str">
        <f>+IF(Tabla1[[#This Row],[MW Medios]]&gt;=30,"Mayor a 30 MW Med",IF(Tabla1[[#This Row],[MW Medios]]&gt;=5,"Entre 30 y 5 MW Med",IF(Tabla1[[#This Row],[MW Medios]]&gt;=2,"Entre 5 y 2 MW Med","Menor a 2 MW Med")))</f>
        <v>Entre 5 y 2 MW Med</v>
      </c>
    </row>
    <row r="274" spans="1:11" x14ac:dyDescent="0.25">
      <c r="A274" s="72" t="s">
        <v>271</v>
      </c>
      <c r="B274" s="13" t="s">
        <v>272</v>
      </c>
      <c r="C274" s="28" t="s">
        <v>74</v>
      </c>
      <c r="D274" s="24">
        <v>2</v>
      </c>
      <c r="E274" s="13" t="s">
        <v>270</v>
      </c>
      <c r="F274" s="24" t="s">
        <v>23</v>
      </c>
      <c r="G274" s="13" t="s">
        <v>23</v>
      </c>
      <c r="H274" s="45">
        <v>32460.592000000001</v>
      </c>
      <c r="I274" s="73">
        <f>+Tabla1[[#This Row],[Demanda 2021 (MWh)]]/$H$398</f>
        <v>1.7711715894039783E-3</v>
      </c>
      <c r="J274" s="92">
        <f>Tabla1[[#This Row],[Demanda 2021 (MWh)]]/(365*24)</f>
        <v>3.7055470319634702</v>
      </c>
      <c r="K274" s="21" t="str">
        <f>+IF(Tabla1[[#This Row],[MW Medios]]&gt;=30,"Mayor a 30 MW Med",IF(Tabla1[[#This Row],[MW Medios]]&gt;=5,"Entre 30 y 5 MW Med",IF(Tabla1[[#This Row],[MW Medios]]&gt;=2,"Entre 5 y 2 MW Med","Menor a 2 MW Med")))</f>
        <v>Entre 5 y 2 MW Med</v>
      </c>
    </row>
    <row r="275" spans="1:11" x14ac:dyDescent="0.25">
      <c r="A275" s="72" t="s">
        <v>870</v>
      </c>
      <c r="B275" s="13" t="s">
        <v>871</v>
      </c>
      <c r="C275" s="28" t="s">
        <v>1506</v>
      </c>
      <c r="D275" s="24">
        <v>1</v>
      </c>
      <c r="E275" s="13" t="s">
        <v>200</v>
      </c>
      <c r="F275" s="24" t="s">
        <v>23</v>
      </c>
      <c r="G275" s="13" t="s">
        <v>23</v>
      </c>
      <c r="H275" s="45">
        <v>31290.714</v>
      </c>
      <c r="I275" s="73">
        <f>+Tabla1[[#This Row],[Demanda 2021 (MWh)]]/$H$398</f>
        <v>1.7073386600270663E-3</v>
      </c>
      <c r="J275" s="92">
        <f>Tabla1[[#This Row],[Demanda 2021 (MWh)]]/(365*24)</f>
        <v>3.571999315068493</v>
      </c>
      <c r="K275" s="21" t="str">
        <f>+IF(Tabla1[[#This Row],[MW Medios]]&gt;=30,"Mayor a 30 MW Med",IF(Tabla1[[#This Row],[MW Medios]]&gt;=5,"Entre 30 y 5 MW Med",IF(Tabla1[[#This Row],[MW Medios]]&gt;=2,"Entre 5 y 2 MW Med","Menor a 2 MW Med")))</f>
        <v>Entre 5 y 2 MW Med</v>
      </c>
    </row>
    <row r="276" spans="1:11" x14ac:dyDescent="0.25">
      <c r="A276" s="72" t="s">
        <v>553</v>
      </c>
      <c r="B276" s="13" t="s">
        <v>554</v>
      </c>
      <c r="C276" s="13" t="s">
        <v>1506</v>
      </c>
      <c r="D276" s="24">
        <v>1</v>
      </c>
      <c r="E276" s="13" t="s">
        <v>179</v>
      </c>
      <c r="F276" s="24" t="s">
        <v>23</v>
      </c>
      <c r="G276" s="13"/>
      <c r="H276" s="45">
        <v>30324.358</v>
      </c>
      <c r="I276" s="73">
        <f>+Tabla1[[#This Row],[Demanda 2021 (MWh)]]/$H$398</f>
        <v>1.6546106539435646E-3</v>
      </c>
      <c r="J276" s="92">
        <f>Tabla1[[#This Row],[Demanda 2021 (MWh)]]/(365*24)</f>
        <v>3.4616847031963469</v>
      </c>
      <c r="K276" s="21" t="str">
        <f>+IF(Tabla1[[#This Row],[MW Medios]]&gt;=30,"Mayor a 30 MW Med",IF(Tabla1[[#This Row],[MW Medios]]&gt;=5,"Entre 30 y 5 MW Med",IF(Tabla1[[#This Row],[MW Medios]]&gt;=2,"Entre 5 y 2 MW Med","Menor a 2 MW Med")))</f>
        <v>Entre 5 y 2 MW Med</v>
      </c>
    </row>
    <row r="277" spans="1:11" x14ac:dyDescent="0.25">
      <c r="A277" s="72" t="s">
        <v>719</v>
      </c>
      <c r="B277" s="13" t="s">
        <v>720</v>
      </c>
      <c r="C277" s="13" t="s">
        <v>88</v>
      </c>
      <c r="D277" s="24">
        <v>1</v>
      </c>
      <c r="E277" s="13" t="s">
        <v>186</v>
      </c>
      <c r="F277" s="24" t="s">
        <v>23</v>
      </c>
      <c r="G277" s="13"/>
      <c r="H277" s="45">
        <v>29926.044000000005</v>
      </c>
      <c r="I277" s="73">
        <f>+Tabla1[[#This Row],[Demanda 2021 (MWh)]]/$H$398</f>
        <v>1.6328771488842038E-3</v>
      </c>
      <c r="J277" s="92">
        <f>Tabla1[[#This Row],[Demanda 2021 (MWh)]]/(365*24)</f>
        <v>3.4162150684931514</v>
      </c>
      <c r="K277" s="21" t="str">
        <f>+IF(Tabla1[[#This Row],[MW Medios]]&gt;=30,"Mayor a 30 MW Med",IF(Tabla1[[#This Row],[MW Medios]]&gt;=5,"Entre 30 y 5 MW Med",IF(Tabla1[[#This Row],[MW Medios]]&gt;=2,"Entre 5 y 2 MW Med","Menor a 2 MW Med")))</f>
        <v>Entre 5 y 2 MW Med</v>
      </c>
    </row>
    <row r="278" spans="1:11" x14ac:dyDescent="0.25">
      <c r="A278" s="72" t="s">
        <v>825</v>
      </c>
      <c r="B278" s="13" t="s">
        <v>826</v>
      </c>
      <c r="C278" s="13" t="s">
        <v>25</v>
      </c>
      <c r="D278" s="24">
        <v>2</v>
      </c>
      <c r="E278" s="13" t="s">
        <v>534</v>
      </c>
      <c r="F278" s="24" t="s">
        <v>23</v>
      </c>
      <c r="G278" s="13"/>
      <c r="H278" s="45">
        <v>29835.018000000004</v>
      </c>
      <c r="I278" s="73">
        <f>+Tabla1[[#This Row],[Demanda 2021 (MWh)]]/$H$398</f>
        <v>1.6279104290814013E-3</v>
      </c>
      <c r="J278" s="92">
        <f>Tabla1[[#This Row],[Demanda 2021 (MWh)]]/(365*24)</f>
        <v>3.4058239726027399</v>
      </c>
      <c r="K278" s="21" t="str">
        <f>+IF(Tabla1[[#This Row],[MW Medios]]&gt;=30,"Mayor a 30 MW Med",IF(Tabla1[[#This Row],[MW Medios]]&gt;=5,"Entre 30 y 5 MW Med",IF(Tabla1[[#This Row],[MW Medios]]&gt;=2,"Entre 5 y 2 MW Med","Menor a 2 MW Med")))</f>
        <v>Entre 5 y 2 MW Med</v>
      </c>
    </row>
    <row r="279" spans="1:11" x14ac:dyDescent="0.25">
      <c r="A279" s="72" t="s">
        <v>265</v>
      </c>
      <c r="B279" s="13" t="s">
        <v>266</v>
      </c>
      <c r="C279" s="28" t="s">
        <v>85</v>
      </c>
      <c r="D279" s="24">
        <v>2</v>
      </c>
      <c r="E279" s="13" t="s">
        <v>267</v>
      </c>
      <c r="F279" s="24" t="s">
        <v>23</v>
      </c>
      <c r="G279" s="13" t="s">
        <v>23</v>
      </c>
      <c r="H279" s="45">
        <v>29713.355000000003</v>
      </c>
      <c r="I279" s="73">
        <f>+Tabla1[[#This Row],[Demanda 2021 (MWh)]]/$H$398</f>
        <v>1.6212720397050875E-3</v>
      </c>
      <c r="J279" s="92">
        <f>Tabla1[[#This Row],[Demanda 2021 (MWh)]]/(365*24)</f>
        <v>3.3919355022831055</v>
      </c>
      <c r="K279" s="21" t="str">
        <f>+IF(Tabla1[[#This Row],[MW Medios]]&gt;=30,"Mayor a 30 MW Med",IF(Tabla1[[#This Row],[MW Medios]]&gt;=5,"Entre 30 y 5 MW Med",IF(Tabla1[[#This Row],[MW Medios]]&gt;=2,"Entre 5 y 2 MW Med","Menor a 2 MW Med")))</f>
        <v>Entre 5 y 2 MW Med</v>
      </c>
    </row>
    <row r="280" spans="1:11" x14ac:dyDescent="0.25">
      <c r="A280" s="72" t="s">
        <v>691</v>
      </c>
      <c r="B280" s="13" t="s">
        <v>692</v>
      </c>
      <c r="C280" s="13" t="s">
        <v>1506</v>
      </c>
      <c r="D280" s="24">
        <v>1</v>
      </c>
      <c r="E280" s="13" t="s">
        <v>179</v>
      </c>
      <c r="F280" s="24" t="s">
        <v>23</v>
      </c>
      <c r="G280" s="13"/>
      <c r="H280" s="45">
        <v>29521.801000000007</v>
      </c>
      <c r="I280" s="73">
        <f>+Tabla1[[#This Row],[Demanda 2021 (MWh)]]/$H$398</f>
        <v>1.6108201353579122E-3</v>
      </c>
      <c r="J280" s="92">
        <f>Tabla1[[#This Row],[Demanda 2021 (MWh)]]/(365*24)</f>
        <v>3.3700686073059369</v>
      </c>
      <c r="K280" s="21" t="str">
        <f>+IF(Tabla1[[#This Row],[MW Medios]]&gt;=30,"Mayor a 30 MW Med",IF(Tabla1[[#This Row],[MW Medios]]&gt;=5,"Entre 30 y 5 MW Med",IF(Tabla1[[#This Row],[MW Medios]]&gt;=2,"Entre 5 y 2 MW Med","Menor a 2 MW Med")))</f>
        <v>Entre 5 y 2 MW Med</v>
      </c>
    </row>
    <row r="281" spans="1:11" x14ac:dyDescent="0.25">
      <c r="A281" s="72" t="s">
        <v>210</v>
      </c>
      <c r="B281" s="13" t="s">
        <v>209</v>
      </c>
      <c r="C281" s="28" t="s">
        <v>1506</v>
      </c>
      <c r="D281" s="24">
        <v>1</v>
      </c>
      <c r="E281" s="13" t="s">
        <v>208</v>
      </c>
      <c r="F281" s="24" t="s">
        <v>23</v>
      </c>
      <c r="G281" s="13"/>
      <c r="H281" s="45">
        <v>29274.436000000002</v>
      </c>
      <c r="I281" s="73">
        <f>+Tabla1[[#This Row],[Demanda 2021 (MWh)]]/$H$398</f>
        <v>1.5973229736236801E-3</v>
      </c>
      <c r="J281" s="92">
        <f>Tabla1[[#This Row],[Demanda 2021 (MWh)]]/(365*24)</f>
        <v>3.3418305936073063</v>
      </c>
      <c r="K281" s="21" t="str">
        <f>+IF(Tabla1[[#This Row],[MW Medios]]&gt;=30,"Mayor a 30 MW Med",IF(Tabla1[[#This Row],[MW Medios]]&gt;=5,"Entre 30 y 5 MW Med",IF(Tabla1[[#This Row],[MW Medios]]&gt;=2,"Entre 5 y 2 MW Med","Menor a 2 MW Med")))</f>
        <v>Entre 5 y 2 MW Med</v>
      </c>
    </row>
    <row r="282" spans="1:11" x14ac:dyDescent="0.25">
      <c r="A282" s="72" t="s">
        <v>210</v>
      </c>
      <c r="B282" s="13" t="s">
        <v>209</v>
      </c>
      <c r="C282" s="13" t="s">
        <v>1506</v>
      </c>
      <c r="D282" s="24">
        <v>1</v>
      </c>
      <c r="E282" s="13" t="s">
        <v>211</v>
      </c>
      <c r="F282" s="24" t="s">
        <v>23</v>
      </c>
      <c r="G282" s="13"/>
      <c r="H282" s="45">
        <v>29274.436000000002</v>
      </c>
      <c r="I282" s="73">
        <f>+Tabla1[[#This Row],[Demanda 2021 (MWh)]]/$H$398</f>
        <v>1.5973229736236801E-3</v>
      </c>
      <c r="J282" s="92">
        <f>Tabla1[[#This Row],[Demanda 2021 (MWh)]]/(365*24)</f>
        <v>3.3418305936073063</v>
      </c>
      <c r="K282" s="21" t="str">
        <f>+IF(Tabla1[[#This Row],[MW Medios]]&gt;=30,"Mayor a 30 MW Med",IF(Tabla1[[#This Row],[MW Medios]]&gt;=5,"Entre 30 y 5 MW Med",IF(Tabla1[[#This Row],[MW Medios]]&gt;=2,"Entre 5 y 2 MW Med","Menor a 2 MW Med")))</f>
        <v>Entre 5 y 2 MW Med</v>
      </c>
    </row>
    <row r="283" spans="1:11" x14ac:dyDescent="0.25">
      <c r="A283" s="72" t="s">
        <v>874</v>
      </c>
      <c r="B283" s="13" t="s">
        <v>875</v>
      </c>
      <c r="C283" s="28" t="s">
        <v>1506</v>
      </c>
      <c r="D283" s="24">
        <v>1</v>
      </c>
      <c r="E283" s="13" t="s">
        <v>200</v>
      </c>
      <c r="F283" s="24" t="s">
        <v>23</v>
      </c>
      <c r="G283" s="13" t="s">
        <v>23</v>
      </c>
      <c r="H283" s="45">
        <v>28954.342000000001</v>
      </c>
      <c r="I283" s="73">
        <f>+Tabla1[[#This Row],[Demanda 2021 (MWh)]]/$H$398</f>
        <v>1.5798574449993506E-3</v>
      </c>
      <c r="J283" s="92">
        <f>Tabla1[[#This Row],[Demanda 2021 (MWh)]]/(365*24)</f>
        <v>3.305290182648402</v>
      </c>
      <c r="K283" s="21" t="str">
        <f>+IF(Tabla1[[#This Row],[MW Medios]]&gt;=30,"Mayor a 30 MW Med",IF(Tabla1[[#This Row],[MW Medios]]&gt;=5,"Entre 30 y 5 MW Med",IF(Tabla1[[#This Row],[MW Medios]]&gt;=2,"Entre 5 y 2 MW Med","Menor a 2 MW Med")))</f>
        <v>Entre 5 y 2 MW Med</v>
      </c>
    </row>
    <row r="284" spans="1:11" x14ac:dyDescent="0.25">
      <c r="A284" s="72" t="s">
        <v>368</v>
      </c>
      <c r="B284" s="13" t="s">
        <v>369</v>
      </c>
      <c r="C284" s="13" t="s">
        <v>1506</v>
      </c>
      <c r="D284" s="24">
        <v>1</v>
      </c>
      <c r="E284" s="13" t="s">
        <v>179</v>
      </c>
      <c r="F284" s="24" t="s">
        <v>23</v>
      </c>
      <c r="G284" s="13"/>
      <c r="H284" s="45">
        <v>28726.42</v>
      </c>
      <c r="I284" s="73">
        <f>+Tabla1[[#This Row],[Demanda 2021 (MWh)]]/$H$398</f>
        <v>1.5674211662340053E-3</v>
      </c>
      <c r="J284" s="92">
        <f>Tabla1[[#This Row],[Demanda 2021 (MWh)]]/(365*24)</f>
        <v>3.2792716894977167</v>
      </c>
      <c r="K284" s="21" t="str">
        <f>+IF(Tabla1[[#This Row],[MW Medios]]&gt;=30,"Mayor a 30 MW Med",IF(Tabla1[[#This Row],[MW Medios]]&gt;=5,"Entre 30 y 5 MW Med",IF(Tabla1[[#This Row],[MW Medios]]&gt;=2,"Entre 5 y 2 MW Med","Menor a 2 MW Med")))</f>
        <v>Entre 5 y 2 MW Med</v>
      </c>
    </row>
    <row r="285" spans="1:11" x14ac:dyDescent="0.25">
      <c r="A285" s="72" t="s">
        <v>370</v>
      </c>
      <c r="B285" s="13" t="s">
        <v>371</v>
      </c>
      <c r="C285" s="13" t="s">
        <v>7</v>
      </c>
      <c r="D285" s="24">
        <v>2</v>
      </c>
      <c r="E285" s="13" t="s">
        <v>240</v>
      </c>
      <c r="F285" s="24" t="s">
        <v>23</v>
      </c>
      <c r="G285" s="13"/>
      <c r="H285" s="45">
        <v>28454.911000000004</v>
      </c>
      <c r="I285" s="73">
        <f>+Tabla1[[#This Row],[Demanda 2021 (MWh)]]/$H$398</f>
        <v>1.552606617347544E-3</v>
      </c>
      <c r="J285" s="92">
        <f>Tabla1[[#This Row],[Demanda 2021 (MWh)]]/(365*24)</f>
        <v>3.2482775114155253</v>
      </c>
      <c r="K285" s="21" t="str">
        <f>+IF(Tabla1[[#This Row],[MW Medios]]&gt;=30,"Mayor a 30 MW Med",IF(Tabla1[[#This Row],[MW Medios]]&gt;=5,"Entre 30 y 5 MW Med",IF(Tabla1[[#This Row],[MW Medios]]&gt;=2,"Entre 5 y 2 MW Med","Menor a 2 MW Med")))</f>
        <v>Entre 5 y 2 MW Med</v>
      </c>
    </row>
    <row r="286" spans="1:11" x14ac:dyDescent="0.25">
      <c r="A286" s="72" t="s">
        <v>725</v>
      </c>
      <c r="B286" s="13" t="s">
        <v>726</v>
      </c>
      <c r="C286" s="13" t="s">
        <v>85</v>
      </c>
      <c r="D286" s="24">
        <v>2</v>
      </c>
      <c r="E286" s="13" t="s">
        <v>267</v>
      </c>
      <c r="F286" s="24" t="s">
        <v>23</v>
      </c>
      <c r="G286" s="13"/>
      <c r="H286" s="45">
        <v>28245.319</v>
      </c>
      <c r="I286" s="73">
        <f>+Tabla1[[#This Row],[Demanda 2021 (MWh)]]/$H$398</f>
        <v>1.5411704920986155E-3</v>
      </c>
      <c r="J286" s="92">
        <f>Tabla1[[#This Row],[Demanda 2021 (MWh)]]/(365*24)</f>
        <v>3.224351484018265</v>
      </c>
      <c r="K286" s="21" t="str">
        <f>+IF(Tabla1[[#This Row],[MW Medios]]&gt;=30,"Mayor a 30 MW Med",IF(Tabla1[[#This Row],[MW Medios]]&gt;=5,"Entre 30 y 5 MW Med",IF(Tabla1[[#This Row],[MW Medios]]&gt;=2,"Entre 5 y 2 MW Med","Menor a 2 MW Med")))</f>
        <v>Entre 5 y 2 MW Med</v>
      </c>
    </row>
    <row r="287" spans="1:11" x14ac:dyDescent="0.25">
      <c r="A287" s="72" t="s">
        <v>364</v>
      </c>
      <c r="B287" s="13" t="s">
        <v>365</v>
      </c>
      <c r="C287" s="13" t="s">
        <v>88</v>
      </c>
      <c r="D287" s="24">
        <v>1</v>
      </c>
      <c r="E287" s="13" t="s">
        <v>186</v>
      </c>
      <c r="F287" s="24" t="s">
        <v>23</v>
      </c>
      <c r="G287" s="13"/>
      <c r="H287" s="45">
        <v>28140.937000000002</v>
      </c>
      <c r="I287" s="73">
        <f>+Tabla1[[#This Row],[Demanda 2021 (MWh)]]/$H$398</f>
        <v>1.5354750188661752E-3</v>
      </c>
      <c r="J287" s="92">
        <f>Tabla1[[#This Row],[Demanda 2021 (MWh)]]/(365*24)</f>
        <v>3.2124357305936075</v>
      </c>
      <c r="K287" s="21" t="str">
        <f>+IF(Tabla1[[#This Row],[MW Medios]]&gt;=30,"Mayor a 30 MW Med",IF(Tabla1[[#This Row],[MW Medios]]&gt;=5,"Entre 30 y 5 MW Med",IF(Tabla1[[#This Row],[MW Medios]]&gt;=2,"Entre 5 y 2 MW Med","Menor a 2 MW Med")))</f>
        <v>Entre 5 y 2 MW Med</v>
      </c>
    </row>
    <row r="288" spans="1:11" x14ac:dyDescent="0.25">
      <c r="A288" s="72" t="s">
        <v>453</v>
      </c>
      <c r="B288" s="13" t="s">
        <v>454</v>
      </c>
      <c r="C288" s="13" t="s">
        <v>1506</v>
      </c>
      <c r="D288" s="24">
        <v>1</v>
      </c>
      <c r="E288" s="13" t="s">
        <v>200</v>
      </c>
      <c r="F288" s="24" t="s">
        <v>23</v>
      </c>
      <c r="G288" s="13"/>
      <c r="H288" s="45">
        <v>27720.849000000002</v>
      </c>
      <c r="I288" s="73">
        <f>+Tabla1[[#This Row],[Demanda 2021 (MWh)]]/$H$398</f>
        <v>1.5125534427393587E-3</v>
      </c>
      <c r="J288" s="92">
        <f>Tabla1[[#This Row],[Demanda 2021 (MWh)]]/(365*24)</f>
        <v>3.1644804794520551</v>
      </c>
      <c r="K288" s="21" t="str">
        <f>+IF(Tabla1[[#This Row],[MW Medios]]&gt;=30,"Mayor a 30 MW Med",IF(Tabla1[[#This Row],[MW Medios]]&gt;=5,"Entre 30 y 5 MW Med",IF(Tabla1[[#This Row],[MW Medios]]&gt;=2,"Entre 5 y 2 MW Med","Menor a 2 MW Med")))</f>
        <v>Entre 5 y 2 MW Med</v>
      </c>
    </row>
    <row r="289" spans="1:11" x14ac:dyDescent="0.25">
      <c r="A289" s="72" t="s">
        <v>517</v>
      </c>
      <c r="B289" s="13" t="s">
        <v>518</v>
      </c>
      <c r="C289" s="13" t="s">
        <v>19</v>
      </c>
      <c r="D289" s="24">
        <v>1</v>
      </c>
      <c r="E289" s="13" t="s">
        <v>519</v>
      </c>
      <c r="F289" s="24" t="s">
        <v>23</v>
      </c>
      <c r="G289" s="13"/>
      <c r="H289" s="45">
        <v>27261.407000000003</v>
      </c>
      <c r="I289" s="73">
        <f>+Tabla1[[#This Row],[Demanda 2021 (MWh)]]/$H$398</f>
        <v>1.4874845648403068E-3</v>
      </c>
      <c r="J289" s="92">
        <f>Tabla1[[#This Row],[Demanda 2021 (MWh)]]/(365*24)</f>
        <v>3.1120327625570781</v>
      </c>
      <c r="K289" s="21" t="str">
        <f>+IF(Tabla1[[#This Row],[MW Medios]]&gt;=30,"Mayor a 30 MW Med",IF(Tabla1[[#This Row],[MW Medios]]&gt;=5,"Entre 30 y 5 MW Med",IF(Tabla1[[#This Row],[MW Medios]]&gt;=2,"Entre 5 y 2 MW Med","Menor a 2 MW Med")))</f>
        <v>Entre 5 y 2 MW Med</v>
      </c>
    </row>
    <row r="290" spans="1:11" x14ac:dyDescent="0.25">
      <c r="A290" s="72" t="s">
        <v>412</v>
      </c>
      <c r="B290" s="13" t="s">
        <v>413</v>
      </c>
      <c r="C290" s="13" t="s">
        <v>1506</v>
      </c>
      <c r="D290" s="24">
        <v>1</v>
      </c>
      <c r="E290" s="13" t="s">
        <v>414</v>
      </c>
      <c r="F290" s="24" t="s">
        <v>23</v>
      </c>
      <c r="G290" s="13"/>
      <c r="H290" s="45">
        <v>26921.949000000004</v>
      </c>
      <c r="I290" s="73">
        <f>+Tabla1[[#This Row],[Demanda 2021 (MWh)]]/$H$398</f>
        <v>1.4689624637832497E-3</v>
      </c>
      <c r="J290" s="92">
        <f>Tabla1[[#This Row],[Demanda 2021 (MWh)]]/(365*24)</f>
        <v>3.0732818493150691</v>
      </c>
      <c r="K290" s="21" t="str">
        <f>+IF(Tabla1[[#This Row],[MW Medios]]&gt;=30,"Mayor a 30 MW Med",IF(Tabla1[[#This Row],[MW Medios]]&gt;=5,"Entre 30 y 5 MW Med",IF(Tabla1[[#This Row],[MW Medios]]&gt;=2,"Entre 5 y 2 MW Med","Menor a 2 MW Med")))</f>
        <v>Entre 5 y 2 MW Med</v>
      </c>
    </row>
    <row r="291" spans="1:11" x14ac:dyDescent="0.25">
      <c r="A291" s="72" t="s">
        <v>426</v>
      </c>
      <c r="B291" s="13" t="s">
        <v>427</v>
      </c>
      <c r="C291" s="13" t="s">
        <v>1506</v>
      </c>
      <c r="D291" s="24">
        <v>1</v>
      </c>
      <c r="E291" s="13" t="s">
        <v>428</v>
      </c>
      <c r="F291" s="24" t="s">
        <v>23</v>
      </c>
      <c r="G291" s="13"/>
      <c r="H291" s="45">
        <v>26656.632999999998</v>
      </c>
      <c r="I291" s="73">
        <f>+Tabla1[[#This Row],[Demanda 2021 (MWh)]]/$H$398</f>
        <v>1.4544858281934146E-3</v>
      </c>
      <c r="J291" s="92">
        <f>Tabla1[[#This Row],[Demanda 2021 (MWh)]]/(365*24)</f>
        <v>3.042994634703196</v>
      </c>
      <c r="K291" s="21" t="str">
        <f>+IF(Tabla1[[#This Row],[MW Medios]]&gt;=30,"Mayor a 30 MW Med",IF(Tabla1[[#This Row],[MW Medios]]&gt;=5,"Entre 30 y 5 MW Med",IF(Tabla1[[#This Row],[MW Medios]]&gt;=2,"Entre 5 y 2 MW Med","Menor a 2 MW Med")))</f>
        <v>Entre 5 y 2 MW Med</v>
      </c>
    </row>
    <row r="292" spans="1:11" x14ac:dyDescent="0.25">
      <c r="A292" s="72" t="s">
        <v>475</v>
      </c>
      <c r="B292" s="13" t="s">
        <v>476</v>
      </c>
      <c r="C292" s="13" t="s">
        <v>67</v>
      </c>
      <c r="D292" s="24">
        <v>2</v>
      </c>
      <c r="E292" s="13" t="s">
        <v>283</v>
      </c>
      <c r="F292" s="24" t="s">
        <v>23</v>
      </c>
      <c r="G292" s="13"/>
      <c r="H292" s="45">
        <v>26207.441000000003</v>
      </c>
      <c r="I292" s="73">
        <f>+Tabla1[[#This Row],[Demanda 2021 (MWh)]]/$H$398</f>
        <v>1.4299762287200734E-3</v>
      </c>
      <c r="J292" s="92">
        <f>Tabla1[[#This Row],[Demanda 2021 (MWh)]]/(365*24)</f>
        <v>2.9917170091324206</v>
      </c>
      <c r="K292" s="21" t="str">
        <f>+IF(Tabla1[[#This Row],[MW Medios]]&gt;=30,"Mayor a 30 MW Med",IF(Tabla1[[#This Row],[MW Medios]]&gt;=5,"Entre 30 y 5 MW Med",IF(Tabla1[[#This Row],[MW Medios]]&gt;=2,"Entre 5 y 2 MW Med","Menor a 2 MW Med")))</f>
        <v>Entre 5 y 2 MW Med</v>
      </c>
    </row>
    <row r="293" spans="1:11" x14ac:dyDescent="0.25">
      <c r="A293" s="72" t="s">
        <v>1015</v>
      </c>
      <c r="B293" s="13" t="s">
        <v>1016</v>
      </c>
      <c r="C293" s="28" t="s">
        <v>125</v>
      </c>
      <c r="D293" s="24">
        <v>2</v>
      </c>
      <c r="E293" s="13" t="s">
        <v>240</v>
      </c>
      <c r="F293" s="24" t="s">
        <v>23</v>
      </c>
      <c r="G293" s="13" t="s">
        <v>23</v>
      </c>
      <c r="H293" s="45">
        <v>25602.329000000002</v>
      </c>
      <c r="I293" s="73">
        <f>+Tabla1[[#This Row],[Demanda 2021 (MWh)]]/$H$398</f>
        <v>1.3969590495260704E-3</v>
      </c>
      <c r="J293" s="92">
        <f>Tabla1[[#This Row],[Demanda 2021 (MWh)]]/(365*24)</f>
        <v>2.9226402968036531</v>
      </c>
      <c r="K293" s="21" t="str">
        <f>+IF(Tabla1[[#This Row],[MW Medios]]&gt;=30,"Mayor a 30 MW Med",IF(Tabla1[[#This Row],[MW Medios]]&gt;=5,"Entre 30 y 5 MW Med",IF(Tabla1[[#This Row],[MW Medios]]&gt;=2,"Entre 5 y 2 MW Med","Menor a 2 MW Med")))</f>
        <v>Entre 5 y 2 MW Med</v>
      </c>
    </row>
    <row r="294" spans="1:11" x14ac:dyDescent="0.25">
      <c r="A294" s="72" t="s">
        <v>815</v>
      </c>
      <c r="B294" s="13" t="s">
        <v>816</v>
      </c>
      <c r="C294" s="13" t="s">
        <v>1506</v>
      </c>
      <c r="D294" s="24">
        <v>1</v>
      </c>
      <c r="E294" s="13" t="s">
        <v>200</v>
      </c>
      <c r="F294" s="24" t="s">
        <v>23</v>
      </c>
      <c r="G294" s="13"/>
      <c r="H294" s="45">
        <v>24177.547000000006</v>
      </c>
      <c r="I294" s="73">
        <f>+Tabla1[[#This Row],[Demanda 2021 (MWh)]]/$H$398</f>
        <v>1.3192176023123483E-3</v>
      </c>
      <c r="J294" s="92">
        <f>Tabla1[[#This Row],[Demanda 2021 (MWh)]]/(365*24)</f>
        <v>2.7599939497716903</v>
      </c>
      <c r="K294" s="21" t="str">
        <f>+IF(Tabla1[[#This Row],[MW Medios]]&gt;=30,"Mayor a 30 MW Med",IF(Tabla1[[#This Row],[MW Medios]]&gt;=5,"Entre 30 y 5 MW Med",IF(Tabla1[[#This Row],[MW Medios]]&gt;=2,"Entre 5 y 2 MW Med","Menor a 2 MW Med")))</f>
        <v>Entre 5 y 2 MW Med</v>
      </c>
    </row>
    <row r="295" spans="1:11" x14ac:dyDescent="0.25">
      <c r="A295" s="72" t="s">
        <v>573</v>
      </c>
      <c r="B295" s="13" t="s">
        <v>574</v>
      </c>
      <c r="C295" s="13" t="s">
        <v>1506</v>
      </c>
      <c r="D295" s="24">
        <v>1</v>
      </c>
      <c r="E295" s="13" t="s">
        <v>179</v>
      </c>
      <c r="F295" s="24" t="s">
        <v>23</v>
      </c>
      <c r="G295" s="13"/>
      <c r="H295" s="45">
        <v>23118.414000000004</v>
      </c>
      <c r="I295" s="73">
        <f>+Tabla1[[#This Row],[Demanda 2021 (MWh)]]/$H$398</f>
        <v>1.2614273353018081E-3</v>
      </c>
      <c r="J295" s="92">
        <f>Tabla1[[#This Row],[Demanda 2021 (MWh)]]/(365*24)</f>
        <v>2.6390883561643839</v>
      </c>
      <c r="K295" s="21" t="str">
        <f>+IF(Tabla1[[#This Row],[MW Medios]]&gt;=30,"Mayor a 30 MW Med",IF(Tabla1[[#This Row],[MW Medios]]&gt;=5,"Entre 30 y 5 MW Med",IF(Tabla1[[#This Row],[MW Medios]]&gt;=2,"Entre 5 y 2 MW Med","Menor a 2 MW Med")))</f>
        <v>Entre 5 y 2 MW Med</v>
      </c>
    </row>
    <row r="296" spans="1:11" x14ac:dyDescent="0.25">
      <c r="A296" s="72" t="s">
        <v>829</v>
      </c>
      <c r="B296" s="13" t="s">
        <v>830</v>
      </c>
      <c r="C296" s="13" t="s">
        <v>1506</v>
      </c>
      <c r="D296" s="24">
        <v>1</v>
      </c>
      <c r="E296" s="13" t="s">
        <v>831</v>
      </c>
      <c r="F296" s="24" t="s">
        <v>23</v>
      </c>
      <c r="G296" s="13"/>
      <c r="H296" s="45">
        <v>22868.268</v>
      </c>
      <c r="I296" s="73">
        <f>+Tabla1[[#This Row],[Demanda 2021 (MWh)]]/$H$398</f>
        <v>1.2477784317820246E-3</v>
      </c>
      <c r="J296" s="92">
        <f>Tabla1[[#This Row],[Demanda 2021 (MWh)]]/(365*24)</f>
        <v>2.6105328767123286</v>
      </c>
      <c r="K296" s="21" t="str">
        <f>+IF(Tabla1[[#This Row],[MW Medios]]&gt;=30,"Mayor a 30 MW Med",IF(Tabla1[[#This Row],[MW Medios]]&gt;=5,"Entre 30 y 5 MW Med",IF(Tabla1[[#This Row],[MW Medios]]&gt;=2,"Entre 5 y 2 MW Med","Menor a 2 MW Med")))</f>
        <v>Entre 5 y 2 MW Med</v>
      </c>
    </row>
    <row r="297" spans="1:11" x14ac:dyDescent="0.25">
      <c r="A297" s="72" t="s">
        <v>703</v>
      </c>
      <c r="B297" s="13" t="s">
        <v>704</v>
      </c>
      <c r="C297" s="13" t="s">
        <v>1506</v>
      </c>
      <c r="D297" s="24">
        <v>1</v>
      </c>
      <c r="E297" s="13" t="s">
        <v>208</v>
      </c>
      <c r="F297" s="24" t="s">
        <v>23</v>
      </c>
      <c r="G297" s="13"/>
      <c r="H297" s="45">
        <v>22586.004000000001</v>
      </c>
      <c r="I297" s="73">
        <f>+Tabla1[[#This Row],[Demanda 2021 (MWh)]]/$H$398</f>
        <v>1.2323770497766834E-3</v>
      </c>
      <c r="J297" s="92">
        <f>Tabla1[[#This Row],[Demanda 2021 (MWh)]]/(365*24)</f>
        <v>2.5783109589041096</v>
      </c>
      <c r="K297" s="21" t="str">
        <f>+IF(Tabla1[[#This Row],[MW Medios]]&gt;=30,"Mayor a 30 MW Med",IF(Tabla1[[#This Row],[MW Medios]]&gt;=5,"Entre 30 y 5 MW Med",IF(Tabla1[[#This Row],[MW Medios]]&gt;=2,"Entre 5 y 2 MW Med","Menor a 2 MW Med")))</f>
        <v>Entre 5 y 2 MW Med</v>
      </c>
    </row>
    <row r="298" spans="1:11" x14ac:dyDescent="0.25">
      <c r="A298" s="72" t="s">
        <v>461</v>
      </c>
      <c r="B298" s="13" t="s">
        <v>462</v>
      </c>
      <c r="C298" s="13" t="s">
        <v>105</v>
      </c>
      <c r="D298" s="24">
        <v>2</v>
      </c>
      <c r="E298" s="13" t="s">
        <v>277</v>
      </c>
      <c r="F298" s="24" t="s">
        <v>23</v>
      </c>
      <c r="G298" s="13"/>
      <c r="H298" s="45">
        <v>22564.341</v>
      </c>
      <c r="I298" s="73">
        <f>+Tabla1[[#This Row],[Demanda 2021 (MWh)]]/$H$398</f>
        <v>1.23119503528535E-3</v>
      </c>
      <c r="J298" s="92">
        <f>Tabla1[[#This Row],[Demanda 2021 (MWh)]]/(365*24)</f>
        <v>2.5758380136986303</v>
      </c>
      <c r="K298" s="21" t="str">
        <f>+IF(Tabla1[[#This Row],[MW Medios]]&gt;=30,"Mayor a 30 MW Med",IF(Tabla1[[#This Row],[MW Medios]]&gt;=5,"Entre 30 y 5 MW Med",IF(Tabla1[[#This Row],[MW Medios]]&gt;=2,"Entre 5 y 2 MW Med","Menor a 2 MW Med")))</f>
        <v>Entre 5 y 2 MW Med</v>
      </c>
    </row>
    <row r="299" spans="1:11" x14ac:dyDescent="0.25">
      <c r="A299" s="72" t="s">
        <v>555</v>
      </c>
      <c r="B299" s="13" t="s">
        <v>556</v>
      </c>
      <c r="C299" s="13" t="s">
        <v>1506</v>
      </c>
      <c r="D299" s="24">
        <v>1</v>
      </c>
      <c r="E299" s="13" t="s">
        <v>179</v>
      </c>
      <c r="F299" s="24" t="s">
        <v>23</v>
      </c>
      <c r="G299" s="13"/>
      <c r="H299" s="45">
        <v>22261.633000000002</v>
      </c>
      <c r="I299" s="73">
        <f>+Tabla1[[#This Row],[Demanda 2021 (MWh)]]/$H$398</f>
        <v>1.2146781519985234E-3</v>
      </c>
      <c r="J299" s="92">
        <f>Tabla1[[#This Row],[Demanda 2021 (MWh)]]/(365*24)</f>
        <v>2.5412823059360732</v>
      </c>
      <c r="K299" s="21" t="str">
        <f>+IF(Tabla1[[#This Row],[MW Medios]]&gt;=30,"Mayor a 30 MW Med",IF(Tabla1[[#This Row],[MW Medios]]&gt;=5,"Entre 30 y 5 MW Med",IF(Tabla1[[#This Row],[MW Medios]]&gt;=2,"Entre 5 y 2 MW Med","Menor a 2 MW Med")))</f>
        <v>Entre 5 y 2 MW Med</v>
      </c>
    </row>
    <row r="300" spans="1:11" x14ac:dyDescent="0.25">
      <c r="A300" s="72" t="s">
        <v>362</v>
      </c>
      <c r="B300" s="13" t="s">
        <v>363</v>
      </c>
      <c r="C300" s="28" t="s">
        <v>1506</v>
      </c>
      <c r="D300" s="24">
        <v>1</v>
      </c>
      <c r="E300" s="13" t="s">
        <v>208</v>
      </c>
      <c r="F300" s="24" t="s">
        <v>23</v>
      </c>
      <c r="G300" s="13" t="s">
        <v>23</v>
      </c>
      <c r="H300" s="45">
        <v>22225.927</v>
      </c>
      <c r="I300" s="73">
        <f>+Tabla1[[#This Row],[Demanda 2021 (MWh)]]/$H$398</f>
        <v>1.2127298987820922E-3</v>
      </c>
      <c r="J300" s="92">
        <f>Tabla1[[#This Row],[Demanda 2021 (MWh)]]/(365*24)</f>
        <v>2.5372062785388128</v>
      </c>
      <c r="K300" s="21" t="str">
        <f>+IF(Tabla1[[#This Row],[MW Medios]]&gt;=30,"Mayor a 30 MW Med",IF(Tabla1[[#This Row],[MW Medios]]&gt;=5,"Entre 30 y 5 MW Med",IF(Tabla1[[#This Row],[MW Medios]]&gt;=2,"Entre 5 y 2 MW Med","Menor a 2 MW Med")))</f>
        <v>Entre 5 y 2 MW Med</v>
      </c>
    </row>
    <row r="301" spans="1:11" x14ac:dyDescent="0.25">
      <c r="A301" s="72" t="s">
        <v>767</v>
      </c>
      <c r="B301" s="13" t="s">
        <v>768</v>
      </c>
      <c r="C301" s="13" t="s">
        <v>1506</v>
      </c>
      <c r="D301" s="24">
        <v>1</v>
      </c>
      <c r="E301" s="13" t="s">
        <v>179</v>
      </c>
      <c r="F301" s="24" t="s">
        <v>23</v>
      </c>
      <c r="G301" s="13"/>
      <c r="H301" s="45">
        <v>21721.263999999999</v>
      </c>
      <c r="I301" s="73">
        <f>+Tabla1[[#This Row],[Demanda 2021 (MWh)]]/$H$398</f>
        <v>1.1851935935963032E-3</v>
      </c>
      <c r="J301" s="92">
        <f>Tabla1[[#This Row],[Demanda 2021 (MWh)]]/(365*24)</f>
        <v>2.4795963470319635</v>
      </c>
      <c r="K301" s="21" t="str">
        <f>+IF(Tabla1[[#This Row],[MW Medios]]&gt;=30,"Mayor a 30 MW Med",IF(Tabla1[[#This Row],[MW Medios]]&gt;=5,"Entre 30 y 5 MW Med",IF(Tabla1[[#This Row],[MW Medios]]&gt;=2,"Entre 5 y 2 MW Med","Menor a 2 MW Med")))</f>
        <v>Entre 5 y 2 MW Med</v>
      </c>
    </row>
    <row r="302" spans="1:11" x14ac:dyDescent="0.25">
      <c r="A302" s="72" t="s">
        <v>711</v>
      </c>
      <c r="B302" s="13" t="s">
        <v>712</v>
      </c>
      <c r="C302" s="13" t="s">
        <v>1506</v>
      </c>
      <c r="D302" s="24">
        <v>1</v>
      </c>
      <c r="E302" s="13" t="s">
        <v>200</v>
      </c>
      <c r="F302" s="24" t="s">
        <v>23</v>
      </c>
      <c r="G302" s="13"/>
      <c r="H302" s="45">
        <v>20859.284</v>
      </c>
      <c r="I302" s="73">
        <f>+Tabla1[[#This Row],[Demanda 2021 (MWh)]]/$H$398</f>
        <v>1.1381607333627486E-3</v>
      </c>
      <c r="J302" s="92">
        <f>Tabla1[[#This Row],[Demanda 2021 (MWh)]]/(365*24)</f>
        <v>2.3811968036529678</v>
      </c>
      <c r="K302" s="21" t="str">
        <f>+IF(Tabla1[[#This Row],[MW Medios]]&gt;=30,"Mayor a 30 MW Med",IF(Tabla1[[#This Row],[MW Medios]]&gt;=5,"Entre 30 y 5 MW Med",IF(Tabla1[[#This Row],[MW Medios]]&gt;=2,"Entre 5 y 2 MW Med","Menor a 2 MW Med")))</f>
        <v>Entre 5 y 2 MW Med</v>
      </c>
    </row>
    <row r="303" spans="1:11" x14ac:dyDescent="0.25">
      <c r="A303" s="72" t="s">
        <v>819</v>
      </c>
      <c r="B303" s="13" t="s">
        <v>820</v>
      </c>
      <c r="C303" s="28" t="s">
        <v>74</v>
      </c>
      <c r="D303" s="24">
        <v>2</v>
      </c>
      <c r="E303" s="13" t="s">
        <v>270</v>
      </c>
      <c r="F303" s="24" t="s">
        <v>23</v>
      </c>
      <c r="G303" s="13" t="s">
        <v>23</v>
      </c>
      <c r="H303" s="45">
        <v>20553.654000000002</v>
      </c>
      <c r="I303" s="73">
        <f>+Tabla1[[#This Row],[Demanda 2021 (MWh)]]/$H$398</f>
        <v>1.121484414801783E-3</v>
      </c>
      <c r="J303" s="92">
        <f>Tabla1[[#This Row],[Demanda 2021 (MWh)]]/(365*24)</f>
        <v>2.3463075342465758</v>
      </c>
      <c r="K303" s="21" t="str">
        <f>+IF(Tabla1[[#This Row],[MW Medios]]&gt;=30,"Mayor a 30 MW Med",IF(Tabla1[[#This Row],[MW Medios]]&gt;=5,"Entre 30 y 5 MW Med",IF(Tabla1[[#This Row],[MW Medios]]&gt;=2,"Entre 5 y 2 MW Med","Menor a 2 MW Med")))</f>
        <v>Entre 5 y 2 MW Med</v>
      </c>
    </row>
    <row r="304" spans="1:11" x14ac:dyDescent="0.25">
      <c r="A304" s="72" t="s">
        <v>466</v>
      </c>
      <c r="B304" s="13" t="s">
        <v>467</v>
      </c>
      <c r="C304" s="28" t="s">
        <v>88</v>
      </c>
      <c r="D304" s="24">
        <v>1</v>
      </c>
      <c r="E304" s="13" t="s">
        <v>186</v>
      </c>
      <c r="F304" s="24" t="s">
        <v>23</v>
      </c>
      <c r="G304" s="13"/>
      <c r="H304" s="45">
        <v>20269.496000000003</v>
      </c>
      <c r="I304" s="73">
        <f>+Tabla1[[#This Row],[Demanda 2021 (MWh)]]/$H$398</f>
        <v>1.1059796890561201E-3</v>
      </c>
      <c r="J304" s="92">
        <f>Tabla1[[#This Row],[Demanda 2021 (MWh)]]/(365*24)</f>
        <v>2.3138694063926946</v>
      </c>
      <c r="K304" s="21" t="str">
        <f>+IF(Tabla1[[#This Row],[MW Medios]]&gt;=30,"Mayor a 30 MW Med",IF(Tabla1[[#This Row],[MW Medios]]&gt;=5,"Entre 30 y 5 MW Med",IF(Tabla1[[#This Row],[MW Medios]]&gt;=2,"Entre 5 y 2 MW Med","Menor a 2 MW Med")))</f>
        <v>Entre 5 y 2 MW Med</v>
      </c>
    </row>
    <row r="305" spans="1:11" x14ac:dyDescent="0.25">
      <c r="A305" s="72" t="s">
        <v>936</v>
      </c>
      <c r="B305" s="13" t="s">
        <v>937</v>
      </c>
      <c r="C305" s="13" t="s">
        <v>96</v>
      </c>
      <c r="D305" s="24">
        <v>2</v>
      </c>
      <c r="E305" s="13" t="s">
        <v>421</v>
      </c>
      <c r="F305" s="24" t="s">
        <v>23</v>
      </c>
      <c r="G305" s="13"/>
      <c r="H305" s="45">
        <v>19908.179</v>
      </c>
      <c r="I305" s="73">
        <f>+Tabla1[[#This Row],[Demanda 2021 (MWh)]]/$H$398</f>
        <v>1.0862648790129553E-3</v>
      </c>
      <c r="J305" s="92">
        <f>Tabla1[[#This Row],[Demanda 2021 (MWh)]]/(365*24)</f>
        <v>2.2726231735159819</v>
      </c>
      <c r="K305" s="21" t="str">
        <f>+IF(Tabla1[[#This Row],[MW Medios]]&gt;=30,"Mayor a 30 MW Med",IF(Tabla1[[#This Row],[MW Medios]]&gt;=5,"Entre 30 y 5 MW Med",IF(Tabla1[[#This Row],[MW Medios]]&gt;=2,"Entre 5 y 2 MW Med","Menor a 2 MW Med")))</f>
        <v>Entre 5 y 2 MW Med</v>
      </c>
    </row>
    <row r="306" spans="1:11" x14ac:dyDescent="0.25">
      <c r="A306" s="72" t="s">
        <v>794</v>
      </c>
      <c r="B306" s="13" t="s">
        <v>795</v>
      </c>
      <c r="C306" s="13" t="s">
        <v>61</v>
      </c>
      <c r="D306" s="24">
        <v>2</v>
      </c>
      <c r="E306" s="13" t="s">
        <v>425</v>
      </c>
      <c r="F306" s="24" t="s">
        <v>23</v>
      </c>
      <c r="G306" s="13"/>
      <c r="H306" s="45">
        <v>19761.72</v>
      </c>
      <c r="I306" s="73">
        <f>+Tabla1[[#This Row],[Demanda 2021 (MWh)]]/$H$398</f>
        <v>1.0782735269201616E-3</v>
      </c>
      <c r="J306" s="92">
        <f>Tabla1[[#This Row],[Demanda 2021 (MWh)]]/(365*24)</f>
        <v>2.2559041095890411</v>
      </c>
      <c r="K306" s="21" t="str">
        <f>+IF(Tabla1[[#This Row],[MW Medios]]&gt;=30,"Mayor a 30 MW Med",IF(Tabla1[[#This Row],[MW Medios]]&gt;=5,"Entre 30 y 5 MW Med",IF(Tabla1[[#This Row],[MW Medios]]&gt;=2,"Entre 5 y 2 MW Med","Menor a 2 MW Med")))</f>
        <v>Entre 5 y 2 MW Med</v>
      </c>
    </row>
    <row r="307" spans="1:11" x14ac:dyDescent="0.25">
      <c r="A307" s="72" t="s">
        <v>689</v>
      </c>
      <c r="B307" s="13" t="s">
        <v>690</v>
      </c>
      <c r="C307" s="13" t="s">
        <v>1506</v>
      </c>
      <c r="D307" s="24">
        <v>1</v>
      </c>
      <c r="E307" s="13" t="s">
        <v>179</v>
      </c>
      <c r="F307" s="24" t="s">
        <v>23</v>
      </c>
      <c r="G307" s="13"/>
      <c r="H307" s="45">
        <v>19379.262999999999</v>
      </c>
      <c r="I307" s="73">
        <f>+Tabla1[[#This Row],[Demanda 2021 (MWh)]]/$H$398</f>
        <v>1.0574052392263119E-3</v>
      </c>
      <c r="J307" s="92">
        <f>Tabla1[[#This Row],[Demanda 2021 (MWh)]]/(365*24)</f>
        <v>2.2122446347031963</v>
      </c>
      <c r="K307" s="21" t="str">
        <f>+IF(Tabla1[[#This Row],[MW Medios]]&gt;=30,"Mayor a 30 MW Med",IF(Tabla1[[#This Row],[MW Medios]]&gt;=5,"Entre 30 y 5 MW Med",IF(Tabla1[[#This Row],[MW Medios]]&gt;=2,"Entre 5 y 2 MW Med","Menor a 2 MW Med")))</f>
        <v>Entre 5 y 2 MW Med</v>
      </c>
    </row>
    <row r="308" spans="1:11" x14ac:dyDescent="0.25">
      <c r="A308" s="72" t="s">
        <v>950</v>
      </c>
      <c r="B308" s="13" t="s">
        <v>951</v>
      </c>
      <c r="C308" s="13" t="s">
        <v>1506</v>
      </c>
      <c r="D308" s="24">
        <v>1</v>
      </c>
      <c r="E308" s="13" t="s">
        <v>179</v>
      </c>
      <c r="F308" s="24" t="s">
        <v>23</v>
      </c>
      <c r="G308" s="13"/>
      <c r="H308" s="45">
        <v>19230.438999999998</v>
      </c>
      <c r="I308" s="73">
        <f>+Tabla1[[#This Row],[Demanda 2021 (MWh)]]/$H$398</f>
        <v>1.0492848438674884E-3</v>
      </c>
      <c r="J308" s="92">
        <f>Tabla1[[#This Row],[Demanda 2021 (MWh)]]/(365*24)</f>
        <v>2.1952555936073059</v>
      </c>
      <c r="K308" s="21" t="str">
        <f>+IF(Tabla1[[#This Row],[MW Medios]]&gt;=30,"Mayor a 30 MW Med",IF(Tabla1[[#This Row],[MW Medios]]&gt;=5,"Entre 30 y 5 MW Med",IF(Tabla1[[#This Row],[MW Medios]]&gt;=2,"Entre 5 y 2 MW Med","Menor a 2 MW Med")))</f>
        <v>Entre 5 y 2 MW Med</v>
      </c>
    </row>
    <row r="309" spans="1:11" x14ac:dyDescent="0.25">
      <c r="A309" s="72" t="s">
        <v>636</v>
      </c>
      <c r="B309" s="13" t="s">
        <v>637</v>
      </c>
      <c r="C309" s="13" t="s">
        <v>1506</v>
      </c>
      <c r="D309" s="24">
        <v>1</v>
      </c>
      <c r="E309" s="13" t="s">
        <v>357</v>
      </c>
      <c r="F309" s="24" t="s">
        <v>23</v>
      </c>
      <c r="G309" s="13"/>
      <c r="H309" s="45">
        <v>19001.684000000001</v>
      </c>
      <c r="I309" s="73">
        <f>+Tabla1[[#This Row],[Demanda 2021 (MWh)]]/$H$398</f>
        <v>1.0368031134993516E-3</v>
      </c>
      <c r="J309" s="92">
        <f>Tabla1[[#This Row],[Demanda 2021 (MWh)]]/(365*24)</f>
        <v>2.1691420091324201</v>
      </c>
      <c r="K309" s="21" t="str">
        <f>+IF(Tabla1[[#This Row],[MW Medios]]&gt;=30,"Mayor a 30 MW Med",IF(Tabla1[[#This Row],[MW Medios]]&gt;=5,"Entre 30 y 5 MW Med",IF(Tabla1[[#This Row],[MW Medios]]&gt;=2,"Entre 5 y 2 MW Med","Menor a 2 MW Med")))</f>
        <v>Entre 5 y 2 MW Med</v>
      </c>
    </row>
    <row r="310" spans="1:11" x14ac:dyDescent="0.25">
      <c r="A310" s="72" t="s">
        <v>626</v>
      </c>
      <c r="B310" s="13" t="s">
        <v>627</v>
      </c>
      <c r="C310" s="13" t="s">
        <v>1506</v>
      </c>
      <c r="D310" s="24">
        <v>1</v>
      </c>
      <c r="E310" s="13" t="s">
        <v>179</v>
      </c>
      <c r="F310" s="24" t="s">
        <v>23</v>
      </c>
      <c r="G310" s="13"/>
      <c r="H310" s="45">
        <v>18502.793000000001</v>
      </c>
      <c r="I310" s="73">
        <f>+Tabla1[[#This Row],[Demanda 2021 (MWh)]]/$H$398</f>
        <v>1.0095817502719236E-3</v>
      </c>
      <c r="J310" s="92">
        <f>Tabla1[[#This Row],[Demanda 2021 (MWh)]]/(365*24)</f>
        <v>2.1121909817351598</v>
      </c>
      <c r="K310" s="21" t="str">
        <f>+IF(Tabla1[[#This Row],[MW Medios]]&gt;=30,"Mayor a 30 MW Med",IF(Tabla1[[#This Row],[MW Medios]]&gt;=5,"Entre 30 y 5 MW Med",IF(Tabla1[[#This Row],[MW Medios]]&gt;=2,"Entre 5 y 2 MW Med","Menor a 2 MW Med")))</f>
        <v>Entre 5 y 2 MW Med</v>
      </c>
    </row>
    <row r="311" spans="1:11" x14ac:dyDescent="0.25">
      <c r="A311" s="72" t="s">
        <v>657</v>
      </c>
      <c r="B311" s="13" t="s">
        <v>658</v>
      </c>
      <c r="C311" s="28" t="s">
        <v>85</v>
      </c>
      <c r="D311" s="24">
        <v>2</v>
      </c>
      <c r="E311" s="13" t="s">
        <v>267</v>
      </c>
      <c r="F311" s="24" t="s">
        <v>23</v>
      </c>
      <c r="G311" s="13" t="s">
        <v>23</v>
      </c>
      <c r="H311" s="45">
        <v>18131.204000000002</v>
      </c>
      <c r="I311" s="73">
        <f>+Tabla1[[#This Row],[Demanda 2021 (MWh)]]/$H$398</f>
        <v>9.8930646140057369E-4</v>
      </c>
      <c r="J311" s="92">
        <f>Tabla1[[#This Row],[Demanda 2021 (MWh)]]/(365*24)</f>
        <v>2.0697721461187215</v>
      </c>
      <c r="K311" s="21" t="str">
        <f>+IF(Tabla1[[#This Row],[MW Medios]]&gt;=30,"Mayor a 30 MW Med",IF(Tabla1[[#This Row],[MW Medios]]&gt;=5,"Entre 30 y 5 MW Med",IF(Tabla1[[#This Row],[MW Medios]]&gt;=2,"Entre 5 y 2 MW Med","Menor a 2 MW Med")))</f>
        <v>Entre 5 y 2 MW Med</v>
      </c>
    </row>
    <row r="312" spans="1:11" x14ac:dyDescent="0.25">
      <c r="A312" s="72" t="s">
        <v>241</v>
      </c>
      <c r="B312" s="13" t="s">
        <v>242</v>
      </c>
      <c r="C312" s="13" t="s">
        <v>1506</v>
      </c>
      <c r="D312" s="24">
        <v>1</v>
      </c>
      <c r="E312" s="13" t="s">
        <v>179</v>
      </c>
      <c r="F312" s="24" t="s">
        <v>23</v>
      </c>
      <c r="G312" s="13"/>
      <c r="H312" s="45">
        <v>17798.626</v>
      </c>
      <c r="I312" s="73">
        <f>+Tabla1[[#This Row],[Demanda 2021 (MWh)]]/$H$398</f>
        <v>9.7115975893560325E-4</v>
      </c>
      <c r="J312" s="92">
        <f>Tabla1[[#This Row],[Demanda 2021 (MWh)]]/(365*24)</f>
        <v>2.0318066210045664</v>
      </c>
      <c r="K312" s="21" t="str">
        <f>+IF(Tabla1[[#This Row],[MW Medios]]&gt;=30,"Mayor a 30 MW Med",IF(Tabla1[[#This Row],[MW Medios]]&gt;=5,"Entre 30 y 5 MW Med",IF(Tabla1[[#This Row],[MW Medios]]&gt;=2,"Entre 5 y 2 MW Med","Menor a 2 MW Med")))</f>
        <v>Entre 5 y 2 MW Med</v>
      </c>
    </row>
    <row r="313" spans="1:11" x14ac:dyDescent="0.25">
      <c r="A313" s="72" t="s">
        <v>849</v>
      </c>
      <c r="B313" s="13" t="s">
        <v>850</v>
      </c>
      <c r="C313" s="28" t="s">
        <v>1506</v>
      </c>
      <c r="D313" s="24">
        <v>1</v>
      </c>
      <c r="E313" s="13" t="s">
        <v>200</v>
      </c>
      <c r="F313" s="24" t="s">
        <v>23</v>
      </c>
      <c r="G313" s="13" t="s">
        <v>23</v>
      </c>
      <c r="H313" s="45">
        <v>17620.546000000002</v>
      </c>
      <c r="I313" s="73">
        <f>+Tabla1[[#This Row],[Demanda 2021 (MWh)]]/$H$398</f>
        <v>9.6144304654043012E-4</v>
      </c>
      <c r="J313" s="92">
        <f>Tabla1[[#This Row],[Demanda 2021 (MWh)]]/(365*24)</f>
        <v>2.0114778538812788</v>
      </c>
      <c r="K313" s="21" t="str">
        <f>+IF(Tabla1[[#This Row],[MW Medios]]&gt;=30,"Mayor a 30 MW Med",IF(Tabla1[[#This Row],[MW Medios]]&gt;=5,"Entre 30 y 5 MW Med",IF(Tabla1[[#This Row],[MW Medios]]&gt;=2,"Entre 5 y 2 MW Med","Menor a 2 MW Med")))</f>
        <v>Entre 5 y 2 MW Med</v>
      </c>
    </row>
    <row r="314" spans="1:11" x14ac:dyDescent="0.25">
      <c r="A314" s="72" t="s">
        <v>522</v>
      </c>
      <c r="B314" s="13" t="s">
        <v>523</v>
      </c>
      <c r="C314" s="13" t="s">
        <v>1506</v>
      </c>
      <c r="D314" s="24">
        <v>1</v>
      </c>
      <c r="E314" s="13" t="s">
        <v>200</v>
      </c>
      <c r="F314" s="24" t="s">
        <v>23</v>
      </c>
      <c r="G314" s="13"/>
      <c r="H314" s="45">
        <v>17001.708999999999</v>
      </c>
      <c r="I314" s="73">
        <f>+Tabla1[[#This Row],[Demanda 2021 (MWh)]]/$H$398</f>
        <v>9.2767697989346335E-4</v>
      </c>
      <c r="J314" s="92">
        <f>Tabla1[[#This Row],[Demanda 2021 (MWh)]]/(365*24)</f>
        <v>1.9408343607305936</v>
      </c>
      <c r="K314" s="21" t="str">
        <f>+IF(Tabla1[[#This Row],[MW Medios]]&gt;=30,"Mayor a 30 MW Med",IF(Tabla1[[#This Row],[MW Medios]]&gt;=5,"Entre 30 y 5 MW Med",IF(Tabla1[[#This Row],[MW Medios]]&gt;=2,"Entre 5 y 2 MW Med","Menor a 2 MW Med")))</f>
        <v>Menor a 2 MW Med</v>
      </c>
    </row>
    <row r="315" spans="1:11" x14ac:dyDescent="0.25">
      <c r="A315" s="72" t="s">
        <v>932</v>
      </c>
      <c r="B315" s="13" t="s">
        <v>933</v>
      </c>
      <c r="C315" s="13" t="s">
        <v>1506</v>
      </c>
      <c r="D315" s="24">
        <v>1</v>
      </c>
      <c r="E315" s="13" t="s">
        <v>179</v>
      </c>
      <c r="F315" s="24" t="s">
        <v>23</v>
      </c>
      <c r="G315" s="13"/>
      <c r="H315" s="45">
        <v>16961.27</v>
      </c>
      <c r="I315" s="73">
        <f>+Tabla1[[#This Row],[Demanda 2021 (MWh)]]/$H$398</f>
        <v>9.2547047645372626E-4</v>
      </c>
      <c r="J315" s="92">
        <f>Tabla1[[#This Row],[Demanda 2021 (MWh)]]/(365*24)</f>
        <v>1.9362180365296804</v>
      </c>
      <c r="K315" s="21" t="str">
        <f>+IF(Tabla1[[#This Row],[MW Medios]]&gt;=30,"Mayor a 30 MW Med",IF(Tabla1[[#This Row],[MW Medios]]&gt;=5,"Entre 30 y 5 MW Med",IF(Tabla1[[#This Row],[MW Medios]]&gt;=2,"Entre 5 y 2 MW Med","Menor a 2 MW Med")))</f>
        <v>Menor a 2 MW Med</v>
      </c>
    </row>
    <row r="316" spans="1:11" x14ac:dyDescent="0.25">
      <c r="A316" s="72" t="s">
        <v>493</v>
      </c>
      <c r="B316" s="13" t="s">
        <v>494</v>
      </c>
      <c r="C316" s="13" t="s">
        <v>1506</v>
      </c>
      <c r="D316" s="24">
        <v>1</v>
      </c>
      <c r="E316" s="13" t="s">
        <v>179</v>
      </c>
      <c r="F316" s="24" t="s">
        <v>23</v>
      </c>
      <c r="G316" s="13"/>
      <c r="H316" s="45">
        <v>16698.115000000002</v>
      </c>
      <c r="I316" s="73">
        <f>+Tabla1[[#This Row],[Demanda 2021 (MWh)]]/$H$398</f>
        <v>9.1111175312515592E-4</v>
      </c>
      <c r="J316" s="92">
        <f>Tabla1[[#This Row],[Demanda 2021 (MWh)]]/(365*24)</f>
        <v>1.9061775114155253</v>
      </c>
      <c r="K316" s="21" t="str">
        <f>+IF(Tabla1[[#This Row],[MW Medios]]&gt;=30,"Mayor a 30 MW Med",IF(Tabla1[[#This Row],[MW Medios]]&gt;=5,"Entre 30 y 5 MW Med",IF(Tabla1[[#This Row],[MW Medios]]&gt;=2,"Entre 5 y 2 MW Med","Menor a 2 MW Med")))</f>
        <v>Menor a 2 MW Med</v>
      </c>
    </row>
    <row r="317" spans="1:11" x14ac:dyDescent="0.25">
      <c r="A317" s="72" t="s">
        <v>655</v>
      </c>
      <c r="B317" s="13" t="s">
        <v>656</v>
      </c>
      <c r="C317" s="28" t="s">
        <v>1506</v>
      </c>
      <c r="D317" s="24">
        <v>1</v>
      </c>
      <c r="E317" s="13" t="s">
        <v>179</v>
      </c>
      <c r="F317" s="24" t="s">
        <v>23</v>
      </c>
      <c r="G317" s="13" t="s">
        <v>23</v>
      </c>
      <c r="H317" s="45">
        <v>16685.024000000005</v>
      </c>
      <c r="I317" s="73">
        <f>+Tabla1[[#This Row],[Demanda 2021 (MWh)]]/$H$398</f>
        <v>9.1039745908896332E-4</v>
      </c>
      <c r="J317" s="92">
        <f>Tabla1[[#This Row],[Demanda 2021 (MWh)]]/(365*24)</f>
        <v>1.9046831050228317</v>
      </c>
      <c r="K317" s="21" t="str">
        <f>+IF(Tabla1[[#This Row],[MW Medios]]&gt;=30,"Mayor a 30 MW Med",IF(Tabla1[[#This Row],[MW Medios]]&gt;=5,"Entre 30 y 5 MW Med",IF(Tabla1[[#This Row],[MW Medios]]&gt;=2,"Entre 5 y 2 MW Med","Menor a 2 MW Med")))</f>
        <v>Menor a 2 MW Med</v>
      </c>
    </row>
    <row r="318" spans="1:11" x14ac:dyDescent="0.25">
      <c r="A318" s="72" t="s">
        <v>988</v>
      </c>
      <c r="B318" s="13" t="s">
        <v>989</v>
      </c>
      <c r="C318" s="13" t="s">
        <v>1506</v>
      </c>
      <c r="D318" s="24">
        <v>1</v>
      </c>
      <c r="E318" s="13" t="s">
        <v>208</v>
      </c>
      <c r="F318" s="24" t="s">
        <v>23</v>
      </c>
      <c r="G318" s="13"/>
      <c r="H318" s="45">
        <v>16124.634999999997</v>
      </c>
      <c r="I318" s="73">
        <f>+Tabla1[[#This Row],[Demanda 2021 (MWh)]]/$H$398</f>
        <v>8.7982053443476968E-4</v>
      </c>
      <c r="J318" s="92">
        <f>Tabla1[[#This Row],[Demanda 2021 (MWh)]]/(365*24)</f>
        <v>1.8407117579908672</v>
      </c>
      <c r="K318" s="21" t="str">
        <f>+IF(Tabla1[[#This Row],[MW Medios]]&gt;=30,"Mayor a 30 MW Med",IF(Tabla1[[#This Row],[MW Medios]]&gt;=5,"Entre 30 y 5 MW Med",IF(Tabla1[[#This Row],[MW Medios]]&gt;=2,"Entre 5 y 2 MW Med","Menor a 2 MW Med")))</f>
        <v>Menor a 2 MW Med</v>
      </c>
    </row>
    <row r="319" spans="1:11" x14ac:dyDescent="0.25">
      <c r="A319" s="72" t="s">
        <v>429</v>
      </c>
      <c r="B319" s="13" t="s">
        <v>430</v>
      </c>
      <c r="C319" s="13" t="s">
        <v>74</v>
      </c>
      <c r="D319" s="24">
        <v>2</v>
      </c>
      <c r="E319" s="13" t="s">
        <v>270</v>
      </c>
      <c r="F319" s="24" t="s">
        <v>23</v>
      </c>
      <c r="G319" s="13"/>
      <c r="H319" s="45">
        <v>16124.174000000003</v>
      </c>
      <c r="I319" s="73">
        <f>+Tabla1[[#This Row],[Demanda 2021 (MWh)]]/$H$398</f>
        <v>8.7979538054655027E-4</v>
      </c>
      <c r="J319" s="92">
        <f>Tabla1[[#This Row],[Demanda 2021 (MWh)]]/(365*24)</f>
        <v>1.8406591324200916</v>
      </c>
      <c r="K319" s="21" t="str">
        <f>+IF(Tabla1[[#This Row],[MW Medios]]&gt;=30,"Mayor a 30 MW Med",IF(Tabla1[[#This Row],[MW Medios]]&gt;=5,"Entre 30 y 5 MW Med",IF(Tabla1[[#This Row],[MW Medios]]&gt;=2,"Entre 5 y 2 MW Med","Menor a 2 MW Med")))</f>
        <v>Menor a 2 MW Med</v>
      </c>
    </row>
    <row r="320" spans="1:11" x14ac:dyDescent="0.25">
      <c r="A320" s="72" t="s">
        <v>926</v>
      </c>
      <c r="B320" s="13" t="s">
        <v>927</v>
      </c>
      <c r="C320" s="13" t="s">
        <v>88</v>
      </c>
      <c r="D320" s="24">
        <v>1</v>
      </c>
      <c r="E320" s="13" t="s">
        <v>186</v>
      </c>
      <c r="F320" s="24" t="s">
        <v>23</v>
      </c>
      <c r="G320" s="13"/>
      <c r="H320" s="45">
        <v>16053.162</v>
      </c>
      <c r="I320" s="73">
        <f>+Tabla1[[#This Row],[Demanda 2021 (MWh)]]/$H$398</f>
        <v>8.7592069961322779E-4</v>
      </c>
      <c r="J320" s="92">
        <f>Tabla1[[#This Row],[Demanda 2021 (MWh)]]/(365*24)</f>
        <v>1.8325527397260275</v>
      </c>
      <c r="K320" s="21" t="str">
        <f>+IF(Tabla1[[#This Row],[MW Medios]]&gt;=30,"Mayor a 30 MW Med",IF(Tabla1[[#This Row],[MW Medios]]&gt;=5,"Entre 30 y 5 MW Med",IF(Tabla1[[#This Row],[MW Medios]]&gt;=2,"Entre 5 y 2 MW Med","Menor a 2 MW Med")))</f>
        <v>Menor a 2 MW Med</v>
      </c>
    </row>
    <row r="321" spans="1:11" x14ac:dyDescent="0.25">
      <c r="A321" s="72" t="s">
        <v>861</v>
      </c>
      <c r="B321" s="13" t="s">
        <v>862</v>
      </c>
      <c r="C321" s="13" t="s">
        <v>88</v>
      </c>
      <c r="D321" s="24">
        <v>1</v>
      </c>
      <c r="E321" s="13" t="s">
        <v>186</v>
      </c>
      <c r="F321" s="24" t="s">
        <v>23</v>
      </c>
      <c r="G321" s="13"/>
      <c r="H321" s="45">
        <v>15861.512000000004</v>
      </c>
      <c r="I321" s="73">
        <f>+Tabla1[[#This Row],[Demanda 2021 (MWh)]]/$H$398</f>
        <v>8.6546355714616299E-4</v>
      </c>
      <c r="J321" s="92">
        <f>Tabla1[[#This Row],[Demanda 2021 (MWh)]]/(365*24)</f>
        <v>1.8106748858447494</v>
      </c>
      <c r="K321" s="21" t="str">
        <f>+IF(Tabla1[[#This Row],[MW Medios]]&gt;=30,"Mayor a 30 MW Med",IF(Tabla1[[#This Row],[MW Medios]]&gt;=5,"Entre 30 y 5 MW Med",IF(Tabla1[[#This Row],[MW Medios]]&gt;=2,"Entre 5 y 2 MW Med","Menor a 2 MW Med")))</f>
        <v>Menor a 2 MW Med</v>
      </c>
    </row>
    <row r="322" spans="1:11" x14ac:dyDescent="0.25">
      <c r="A322" s="72" t="s">
        <v>619</v>
      </c>
      <c r="B322" s="13" t="s">
        <v>620</v>
      </c>
      <c r="C322" s="28" t="s">
        <v>1506</v>
      </c>
      <c r="D322" s="24">
        <v>1</v>
      </c>
      <c r="E322" s="13" t="s">
        <v>621</v>
      </c>
      <c r="F322" s="24" t="s">
        <v>23</v>
      </c>
      <c r="G322" s="13" t="s">
        <v>23</v>
      </c>
      <c r="H322" s="45">
        <v>15575.93</v>
      </c>
      <c r="I322" s="73">
        <f>+Tabla1[[#This Row],[Demanda 2021 (MWh)]]/$H$398</f>
        <v>8.498811326221378E-4</v>
      </c>
      <c r="J322" s="92">
        <f>Tabla1[[#This Row],[Demanda 2021 (MWh)]]/(365*24)</f>
        <v>1.778074200913242</v>
      </c>
      <c r="K322" s="21" t="str">
        <f>+IF(Tabla1[[#This Row],[MW Medios]]&gt;=30,"Mayor a 30 MW Med",IF(Tabla1[[#This Row],[MW Medios]]&gt;=5,"Entre 30 y 5 MW Med",IF(Tabla1[[#This Row],[MW Medios]]&gt;=2,"Entre 5 y 2 MW Med","Menor a 2 MW Med")))</f>
        <v>Menor a 2 MW Med</v>
      </c>
    </row>
    <row r="323" spans="1:11" x14ac:dyDescent="0.25">
      <c r="A323" s="72" t="s">
        <v>435</v>
      </c>
      <c r="B323" s="13" t="s">
        <v>436</v>
      </c>
      <c r="C323" s="28" t="s">
        <v>1506</v>
      </c>
      <c r="D323" s="24">
        <v>1</v>
      </c>
      <c r="E323" s="13" t="s">
        <v>179</v>
      </c>
      <c r="F323" s="24" t="s">
        <v>23</v>
      </c>
      <c r="G323" s="13"/>
      <c r="H323" s="45">
        <v>15428.966</v>
      </c>
      <c r="I323" s="73">
        <f>+Tabla1[[#This Row],[Demanda 2021 (MWh)]]/$H$398</f>
        <v>8.4186222583617514E-4</v>
      </c>
      <c r="J323" s="92">
        <f>Tabla1[[#This Row],[Demanda 2021 (MWh)]]/(365*24)</f>
        <v>1.761297488584475</v>
      </c>
      <c r="K323" s="21" t="str">
        <f>+IF(Tabla1[[#This Row],[MW Medios]]&gt;=30,"Mayor a 30 MW Med",IF(Tabla1[[#This Row],[MW Medios]]&gt;=5,"Entre 30 y 5 MW Med",IF(Tabla1[[#This Row],[MW Medios]]&gt;=2,"Entre 5 y 2 MW Med","Menor a 2 MW Med")))</f>
        <v>Menor a 2 MW Med</v>
      </c>
    </row>
    <row r="324" spans="1:11" x14ac:dyDescent="0.25">
      <c r="A324" s="72" t="s">
        <v>463</v>
      </c>
      <c r="B324" s="13" t="s">
        <v>464</v>
      </c>
      <c r="C324" s="13" t="s">
        <v>1506</v>
      </c>
      <c r="D324" s="24">
        <v>1</v>
      </c>
      <c r="E324" s="13" t="s">
        <v>465</v>
      </c>
      <c r="F324" s="24" t="s">
        <v>23</v>
      </c>
      <c r="G324" s="13"/>
      <c r="H324" s="45">
        <v>15120.108999999999</v>
      </c>
      <c r="I324" s="73">
        <f>+Tabla1[[#This Row],[Demanda 2021 (MWh)]]/$H$398</f>
        <v>8.2500983005767096E-4</v>
      </c>
      <c r="J324" s="92">
        <f>Tabla1[[#This Row],[Demanda 2021 (MWh)]]/(365*24)</f>
        <v>1.7260398401826482</v>
      </c>
      <c r="K324" s="21" t="str">
        <f>+IF(Tabla1[[#This Row],[MW Medios]]&gt;=30,"Mayor a 30 MW Med",IF(Tabla1[[#This Row],[MW Medios]]&gt;=5,"Entre 30 y 5 MW Med",IF(Tabla1[[#This Row],[MW Medios]]&gt;=2,"Entre 5 y 2 MW Med","Menor a 2 MW Med")))</f>
        <v>Menor a 2 MW Med</v>
      </c>
    </row>
    <row r="325" spans="1:11" x14ac:dyDescent="0.25">
      <c r="A325" s="72" t="s">
        <v>180</v>
      </c>
      <c r="B325" s="13" t="s">
        <v>181</v>
      </c>
      <c r="C325" s="13" t="s">
        <v>1506</v>
      </c>
      <c r="D325" s="24">
        <v>1</v>
      </c>
      <c r="E325" s="13" t="s">
        <v>179</v>
      </c>
      <c r="F325" s="24" t="s">
        <v>23</v>
      </c>
      <c r="G325" s="13"/>
      <c r="H325" s="45">
        <v>15056.964000000002</v>
      </c>
      <c r="I325" s="73">
        <f>+Tabla1[[#This Row],[Demanda 2021 (MWh)]]/$H$398</f>
        <v>8.2156440213655018E-4</v>
      </c>
      <c r="J325" s="92">
        <f>Tabla1[[#This Row],[Demanda 2021 (MWh)]]/(365*24)</f>
        <v>1.7188315068493152</v>
      </c>
      <c r="K325" s="21" t="str">
        <f>+IF(Tabla1[[#This Row],[MW Medios]]&gt;=30,"Mayor a 30 MW Med",IF(Tabla1[[#This Row],[MW Medios]]&gt;=5,"Entre 30 y 5 MW Med",IF(Tabla1[[#This Row],[MW Medios]]&gt;=2,"Entre 5 y 2 MW Med","Menor a 2 MW Med")))</f>
        <v>Menor a 2 MW Med</v>
      </c>
    </row>
    <row r="326" spans="1:11" x14ac:dyDescent="0.25">
      <c r="A326" s="72" t="s">
        <v>278</v>
      </c>
      <c r="B326" s="13" t="s">
        <v>279</v>
      </c>
      <c r="C326" s="28" t="s">
        <v>99</v>
      </c>
      <c r="D326" s="24">
        <v>2</v>
      </c>
      <c r="E326" s="13" t="s">
        <v>280</v>
      </c>
      <c r="F326" s="24" t="s">
        <v>23</v>
      </c>
      <c r="G326" s="13" t="s">
        <v>23</v>
      </c>
      <c r="H326" s="45">
        <v>14657.038</v>
      </c>
      <c r="I326" s="73">
        <f>+Tabla1[[#This Row],[Demanda 2021 (MWh)]]/$H$398</f>
        <v>7.9974294031404309E-4</v>
      </c>
      <c r="J326" s="92">
        <f>Tabla1[[#This Row],[Demanda 2021 (MWh)]]/(365*24)</f>
        <v>1.6731778538812785</v>
      </c>
      <c r="K326" s="21" t="str">
        <f>+IF(Tabla1[[#This Row],[MW Medios]]&gt;=30,"Mayor a 30 MW Med",IF(Tabla1[[#This Row],[MW Medios]]&gt;=5,"Entre 30 y 5 MW Med",IF(Tabla1[[#This Row],[MW Medios]]&gt;=2,"Entre 5 y 2 MW Med","Menor a 2 MW Med")))</f>
        <v>Menor a 2 MW Med</v>
      </c>
    </row>
    <row r="327" spans="1:11" x14ac:dyDescent="0.25">
      <c r="A327" s="72" t="s">
        <v>1027</v>
      </c>
      <c r="B327" s="13" t="s">
        <v>1028</v>
      </c>
      <c r="C327" s="13" t="s">
        <v>25</v>
      </c>
      <c r="D327" s="24">
        <v>2</v>
      </c>
      <c r="E327" s="13" t="s">
        <v>534</v>
      </c>
      <c r="F327" s="24" t="s">
        <v>23</v>
      </c>
      <c r="G327" s="13"/>
      <c r="H327" s="45">
        <v>14625.480000000001</v>
      </c>
      <c r="I327" s="73">
        <f>+Tabla1[[#This Row],[Demanda 2021 (MWh)]]/$H$398</f>
        <v>7.9802101752784104E-4</v>
      </c>
      <c r="J327" s="92">
        <f>Tabla1[[#This Row],[Demanda 2021 (MWh)]]/(365*24)</f>
        <v>1.6695753424657536</v>
      </c>
      <c r="K327" s="21" t="str">
        <f>+IF(Tabla1[[#This Row],[MW Medios]]&gt;=30,"Mayor a 30 MW Med",IF(Tabla1[[#This Row],[MW Medios]]&gt;=5,"Entre 30 y 5 MW Med",IF(Tabla1[[#This Row],[MW Medios]]&gt;=2,"Entre 5 y 2 MW Med","Menor a 2 MW Med")))</f>
        <v>Menor a 2 MW Med</v>
      </c>
    </row>
    <row r="328" spans="1:11" x14ac:dyDescent="0.25">
      <c r="A328" s="72" t="s">
        <v>961</v>
      </c>
      <c r="B328" s="13" t="s">
        <v>962</v>
      </c>
      <c r="C328" s="28" t="s">
        <v>1506</v>
      </c>
      <c r="D328" s="24">
        <v>1</v>
      </c>
      <c r="E328" s="13" t="s">
        <v>179</v>
      </c>
      <c r="F328" s="24" t="s">
        <v>23</v>
      </c>
      <c r="G328" s="13" t="s">
        <v>23</v>
      </c>
      <c r="H328" s="45">
        <v>13966.395</v>
      </c>
      <c r="I328" s="73">
        <f>+Tabla1[[#This Row],[Demanda 2021 (MWh)]]/$H$398</f>
        <v>7.6205886911716748E-4</v>
      </c>
      <c r="J328" s="92">
        <f>Tabla1[[#This Row],[Demanda 2021 (MWh)]]/(365*24)</f>
        <v>1.5943373287671234</v>
      </c>
      <c r="K328" s="21" t="str">
        <f>+IF(Tabla1[[#This Row],[MW Medios]]&gt;=30,"Mayor a 30 MW Med",IF(Tabla1[[#This Row],[MW Medios]]&gt;=5,"Entre 30 y 5 MW Med",IF(Tabla1[[#This Row],[MW Medios]]&gt;=2,"Entre 5 y 2 MW Med","Menor a 2 MW Med")))</f>
        <v>Menor a 2 MW Med</v>
      </c>
    </row>
    <row r="329" spans="1:11" x14ac:dyDescent="0.25">
      <c r="A329" s="72" t="s">
        <v>806</v>
      </c>
      <c r="B329" s="13" t="s">
        <v>807</v>
      </c>
      <c r="C329" s="28" t="s">
        <v>3011</v>
      </c>
      <c r="D329" s="24">
        <v>2</v>
      </c>
      <c r="E329" s="13" t="s">
        <v>113</v>
      </c>
      <c r="F329" s="24" t="s">
        <v>23</v>
      </c>
      <c r="G329" s="13" t="s">
        <v>23</v>
      </c>
      <c r="H329" s="45">
        <v>13906.290000000003</v>
      </c>
      <c r="I329" s="73">
        <f>+Tabla1[[#This Row],[Demanda 2021 (MWh)]]/$H$398</f>
        <v>7.5877931499255006E-4</v>
      </c>
      <c r="J329" s="92">
        <f>Tabla1[[#This Row],[Demanda 2021 (MWh)]]/(365*24)</f>
        <v>1.5874760273972606</v>
      </c>
      <c r="K329" s="21" t="str">
        <f>+IF(Tabla1[[#This Row],[MW Medios]]&gt;=30,"Mayor a 30 MW Med",IF(Tabla1[[#This Row],[MW Medios]]&gt;=5,"Entre 30 y 5 MW Med",IF(Tabla1[[#This Row],[MW Medios]]&gt;=2,"Entre 5 y 2 MW Med","Menor a 2 MW Med")))</f>
        <v>Menor a 2 MW Med</v>
      </c>
    </row>
    <row r="330" spans="1:11" x14ac:dyDescent="0.25">
      <c r="A330" s="72" t="s">
        <v>737</v>
      </c>
      <c r="B330" s="13" t="s">
        <v>738</v>
      </c>
      <c r="C330" s="13" t="s">
        <v>1506</v>
      </c>
      <c r="D330" s="24">
        <v>1</v>
      </c>
      <c r="E330" s="13" t="s">
        <v>200</v>
      </c>
      <c r="F330" s="24" t="s">
        <v>23</v>
      </c>
      <c r="G330" s="13"/>
      <c r="H330" s="45">
        <v>12750.791000000001</v>
      </c>
      <c r="I330" s="73">
        <f>+Tabla1[[#This Row],[Demanda 2021 (MWh)]]/$H$398</f>
        <v>6.9573095776034963E-4</v>
      </c>
      <c r="J330" s="92">
        <f>Tabla1[[#This Row],[Demanda 2021 (MWh)]]/(365*24)</f>
        <v>1.4555697488584476</v>
      </c>
      <c r="K330" s="21" t="str">
        <f>+IF(Tabla1[[#This Row],[MW Medios]]&gt;=30,"Mayor a 30 MW Med",IF(Tabla1[[#This Row],[MW Medios]]&gt;=5,"Entre 30 y 5 MW Med",IF(Tabla1[[#This Row],[MW Medios]]&gt;=2,"Entre 5 y 2 MW Med","Menor a 2 MW Med")))</f>
        <v>Menor a 2 MW Med</v>
      </c>
    </row>
    <row r="331" spans="1:11" x14ac:dyDescent="0.25">
      <c r="A331" s="72" t="s">
        <v>455</v>
      </c>
      <c r="B331" s="13" t="s">
        <v>456</v>
      </c>
      <c r="C331" s="13" t="s">
        <v>1506</v>
      </c>
      <c r="D331" s="24">
        <v>1</v>
      </c>
      <c r="E331" s="13" t="s">
        <v>179</v>
      </c>
      <c r="F331" s="24" t="s">
        <v>23</v>
      </c>
      <c r="G331" s="13"/>
      <c r="H331" s="45">
        <v>12740.448</v>
      </c>
      <c r="I331" s="73">
        <f>+Tabla1[[#This Row],[Demanda 2021 (MWh)]]/$H$398</f>
        <v>6.9516660490599605E-4</v>
      </c>
      <c r="J331" s="92">
        <f>Tabla1[[#This Row],[Demanda 2021 (MWh)]]/(365*24)</f>
        <v>1.4543890410958904</v>
      </c>
      <c r="K331" s="21" t="str">
        <f>+IF(Tabla1[[#This Row],[MW Medios]]&gt;=30,"Mayor a 30 MW Med",IF(Tabla1[[#This Row],[MW Medios]]&gt;=5,"Entre 30 y 5 MW Med",IF(Tabla1[[#This Row],[MW Medios]]&gt;=2,"Entre 5 y 2 MW Med","Menor a 2 MW Med")))</f>
        <v>Menor a 2 MW Med</v>
      </c>
    </row>
    <row r="332" spans="1:11" x14ac:dyDescent="0.25">
      <c r="A332" s="72" t="s">
        <v>800</v>
      </c>
      <c r="B332" s="13" t="s">
        <v>801</v>
      </c>
      <c r="C332" s="13" t="s">
        <v>1506</v>
      </c>
      <c r="D332" s="24">
        <v>1</v>
      </c>
      <c r="E332" s="13" t="s">
        <v>179</v>
      </c>
      <c r="F332" s="24" t="s">
        <v>23</v>
      </c>
      <c r="G332" s="13"/>
      <c r="H332" s="45">
        <v>12331.581999999999</v>
      </c>
      <c r="I332" s="73">
        <f>+Tabla1[[#This Row],[Demanda 2021 (MWh)]]/$H$398</f>
        <v>6.7285734316877173E-4</v>
      </c>
      <c r="J332" s="92">
        <f>Tabla1[[#This Row],[Demanda 2021 (MWh)]]/(365*24)</f>
        <v>1.4077148401826483</v>
      </c>
      <c r="K332" s="21" t="str">
        <f>+IF(Tabla1[[#This Row],[MW Medios]]&gt;=30,"Mayor a 30 MW Med",IF(Tabla1[[#This Row],[MW Medios]]&gt;=5,"Entre 30 y 5 MW Med",IF(Tabla1[[#This Row],[MW Medios]]&gt;=2,"Entre 5 y 2 MW Med","Menor a 2 MW Med")))</f>
        <v>Menor a 2 MW Med</v>
      </c>
    </row>
    <row r="333" spans="1:11" x14ac:dyDescent="0.25">
      <c r="A333" s="72" t="s">
        <v>784</v>
      </c>
      <c r="B333" s="13" t="s">
        <v>785</v>
      </c>
      <c r="C333" s="13" t="s">
        <v>67</v>
      </c>
      <c r="D333" s="24">
        <v>2</v>
      </c>
      <c r="E333" s="13" t="s">
        <v>283</v>
      </c>
      <c r="F333" s="24" t="s">
        <v>23</v>
      </c>
      <c r="G333" s="13"/>
      <c r="H333" s="45">
        <v>12323.339000000002</v>
      </c>
      <c r="I333" s="73">
        <f>+Tabla1[[#This Row],[Demanda 2021 (MWh)]]/$H$398</f>
        <v>6.7240757418700293E-4</v>
      </c>
      <c r="J333" s="92">
        <f>Tabla1[[#This Row],[Demanda 2021 (MWh)]]/(365*24)</f>
        <v>1.4067738584474887</v>
      </c>
      <c r="K333" s="21" t="str">
        <f>+IF(Tabla1[[#This Row],[MW Medios]]&gt;=30,"Mayor a 30 MW Med",IF(Tabla1[[#This Row],[MW Medios]]&gt;=5,"Entre 30 y 5 MW Med",IF(Tabla1[[#This Row],[MW Medios]]&gt;=2,"Entre 5 y 2 MW Med","Menor a 2 MW Med")))</f>
        <v>Menor a 2 MW Med</v>
      </c>
    </row>
    <row r="334" spans="1:11" x14ac:dyDescent="0.25">
      <c r="A334" s="72" t="s">
        <v>513</v>
      </c>
      <c r="B334" s="13" t="s">
        <v>514</v>
      </c>
      <c r="C334" s="13" t="s">
        <v>88</v>
      </c>
      <c r="D334" s="24">
        <v>1</v>
      </c>
      <c r="E334" s="13" t="s">
        <v>186</v>
      </c>
      <c r="F334" s="24" t="s">
        <v>23</v>
      </c>
      <c r="G334" s="13"/>
      <c r="H334" s="45">
        <v>11688.380000000001</v>
      </c>
      <c r="I334" s="73">
        <f>+Tabla1[[#This Row],[Demanda 2021 (MWh)]]/$H$398</f>
        <v>6.3776183078107982E-4</v>
      </c>
      <c r="J334" s="92">
        <f>Tabla1[[#This Row],[Demanda 2021 (MWh)]]/(365*24)</f>
        <v>1.3342899543378997</v>
      </c>
      <c r="K334" s="21" t="str">
        <f>+IF(Tabla1[[#This Row],[MW Medios]]&gt;=30,"Mayor a 30 MW Med",IF(Tabla1[[#This Row],[MW Medios]]&gt;=5,"Entre 30 y 5 MW Med",IF(Tabla1[[#This Row],[MW Medios]]&gt;=2,"Entre 5 y 2 MW Med","Menor a 2 MW Med")))</f>
        <v>Menor a 2 MW Med</v>
      </c>
    </row>
    <row r="335" spans="1:11" x14ac:dyDescent="0.25">
      <c r="A335" s="72" t="s">
        <v>177</v>
      </c>
      <c r="B335" s="13" t="s">
        <v>178</v>
      </c>
      <c r="C335" s="13" t="s">
        <v>1506</v>
      </c>
      <c r="D335" s="24">
        <v>1</v>
      </c>
      <c r="E335" s="13" t="s">
        <v>179</v>
      </c>
      <c r="F335" s="24" t="s">
        <v>23</v>
      </c>
      <c r="G335" s="13"/>
      <c r="H335" s="45">
        <v>11031.748</v>
      </c>
      <c r="I335" s="73">
        <f>+Tabla1[[#This Row],[Demanda 2021 (MWh)]]/$H$398</f>
        <v>6.0193352724633472E-4</v>
      </c>
      <c r="J335" s="92">
        <f>Tabla1[[#This Row],[Demanda 2021 (MWh)]]/(365*24)</f>
        <v>1.2593319634703195</v>
      </c>
      <c r="K335" s="21" t="str">
        <f>+IF(Tabla1[[#This Row],[MW Medios]]&gt;=30,"Mayor a 30 MW Med",IF(Tabla1[[#This Row],[MW Medios]]&gt;=5,"Entre 30 y 5 MW Med",IF(Tabla1[[#This Row],[MW Medios]]&gt;=2,"Entre 5 y 2 MW Med","Menor a 2 MW Med")))</f>
        <v>Menor a 2 MW Med</v>
      </c>
    </row>
    <row r="336" spans="1:11" x14ac:dyDescent="0.25">
      <c r="A336" s="72" t="s">
        <v>415</v>
      </c>
      <c r="B336" s="13" t="s">
        <v>416</v>
      </c>
      <c r="C336" s="13" t="s">
        <v>1506</v>
      </c>
      <c r="D336" s="24">
        <v>1</v>
      </c>
      <c r="E336" s="13" t="s">
        <v>417</v>
      </c>
      <c r="F336" s="24" t="s">
        <v>23</v>
      </c>
      <c r="G336" s="13"/>
      <c r="H336" s="45">
        <v>10965.386999999999</v>
      </c>
      <c r="I336" s="73">
        <f>+Tabla1[[#This Row],[Demanda 2021 (MWh)]]/$H$398</f>
        <v>5.9831262230891288E-4</v>
      </c>
      <c r="J336" s="92">
        <f>Tabla1[[#This Row],[Demanda 2021 (MWh)]]/(365*24)</f>
        <v>1.2517565068493148</v>
      </c>
      <c r="K336" s="21" t="str">
        <f>+IF(Tabla1[[#This Row],[MW Medios]]&gt;=30,"Mayor a 30 MW Med",IF(Tabla1[[#This Row],[MW Medios]]&gt;=5,"Entre 30 y 5 MW Med",IF(Tabla1[[#This Row],[MW Medios]]&gt;=2,"Entre 5 y 2 MW Med","Menor a 2 MW Med")))</f>
        <v>Menor a 2 MW Med</v>
      </c>
    </row>
    <row r="337" spans="1:11" x14ac:dyDescent="0.25">
      <c r="A337" s="72" t="s">
        <v>232</v>
      </c>
      <c r="B337" s="13" t="s">
        <v>233</v>
      </c>
      <c r="C337" s="13" t="s">
        <v>1506</v>
      </c>
      <c r="D337" s="24">
        <v>1</v>
      </c>
      <c r="E337" s="13" t="s">
        <v>179</v>
      </c>
      <c r="F337" s="24" t="s">
        <v>23</v>
      </c>
      <c r="G337" s="13"/>
      <c r="H337" s="45">
        <v>10733.584000000001</v>
      </c>
      <c r="I337" s="73">
        <f>+Tabla1[[#This Row],[Demanda 2021 (MWh)]]/$H$398</f>
        <v>5.8566458163428171E-4</v>
      </c>
      <c r="J337" s="92">
        <f>Tabla1[[#This Row],[Demanda 2021 (MWh)]]/(365*24)</f>
        <v>1.2252949771689499</v>
      </c>
      <c r="K337" s="21" t="str">
        <f>+IF(Tabla1[[#This Row],[MW Medios]]&gt;=30,"Mayor a 30 MW Med",IF(Tabla1[[#This Row],[MW Medios]]&gt;=5,"Entre 30 y 5 MW Med",IF(Tabla1[[#This Row],[MW Medios]]&gt;=2,"Entre 5 y 2 MW Med","Menor a 2 MW Med")))</f>
        <v>Menor a 2 MW Med</v>
      </c>
    </row>
    <row r="338" spans="1:11" x14ac:dyDescent="0.25">
      <c r="A338" s="72" t="s">
        <v>954</v>
      </c>
      <c r="B338" s="13" t="s">
        <v>955</v>
      </c>
      <c r="C338" s="13" t="s">
        <v>19</v>
      </c>
      <c r="D338" s="24">
        <v>1</v>
      </c>
      <c r="E338" s="13" t="s">
        <v>956</v>
      </c>
      <c r="F338" s="24" t="s">
        <v>23</v>
      </c>
      <c r="G338" s="13"/>
      <c r="H338" s="45">
        <v>10637.274000000001</v>
      </c>
      <c r="I338" s="73">
        <f>+Tabla1[[#This Row],[Demanda 2021 (MWh)]]/$H$398</f>
        <v>5.8040954698255706E-4</v>
      </c>
      <c r="J338" s="92">
        <f>Tabla1[[#This Row],[Demanda 2021 (MWh)]]/(365*24)</f>
        <v>1.214300684931507</v>
      </c>
      <c r="K338" s="21" t="str">
        <f>+IF(Tabla1[[#This Row],[MW Medios]]&gt;=30,"Mayor a 30 MW Med",IF(Tabla1[[#This Row],[MW Medios]]&gt;=5,"Entre 30 y 5 MW Med",IF(Tabla1[[#This Row],[MW Medios]]&gt;=2,"Entre 5 y 2 MW Med","Menor a 2 MW Med")))</f>
        <v>Menor a 2 MW Med</v>
      </c>
    </row>
    <row r="339" spans="1:11" x14ac:dyDescent="0.25">
      <c r="A339" s="72" t="s">
        <v>624</v>
      </c>
      <c r="B339" s="13" t="s">
        <v>625</v>
      </c>
      <c r="C339" s="28" t="s">
        <v>67</v>
      </c>
      <c r="D339" s="24">
        <v>2</v>
      </c>
      <c r="E339" s="13" t="s">
        <v>283</v>
      </c>
      <c r="F339" s="24" t="s">
        <v>23</v>
      </c>
      <c r="G339" s="13" t="s">
        <v>23</v>
      </c>
      <c r="H339" s="45">
        <v>10379.957000000002</v>
      </c>
      <c r="I339" s="73">
        <f>+Tabla1[[#This Row],[Demanda 2021 (MWh)]]/$H$398</f>
        <v>5.6636936681977188E-4</v>
      </c>
      <c r="J339" s="92">
        <f>Tabla1[[#This Row],[Demanda 2021 (MWh)]]/(365*24)</f>
        <v>1.1849265981735162</v>
      </c>
      <c r="K339" s="21" t="str">
        <f>+IF(Tabla1[[#This Row],[MW Medios]]&gt;=30,"Mayor a 30 MW Med",IF(Tabla1[[#This Row],[MW Medios]]&gt;=5,"Entre 30 y 5 MW Med",IF(Tabla1[[#This Row],[MW Medios]]&gt;=2,"Entre 5 y 2 MW Med","Menor a 2 MW Med")))</f>
        <v>Menor a 2 MW Med</v>
      </c>
    </row>
    <row r="340" spans="1:11" x14ac:dyDescent="0.25">
      <c r="A340" s="72" t="s">
        <v>497</v>
      </c>
      <c r="B340" s="13" t="s">
        <v>498</v>
      </c>
      <c r="C340" s="13" t="s">
        <v>1506</v>
      </c>
      <c r="D340" s="24">
        <v>1</v>
      </c>
      <c r="E340" s="13" t="s">
        <v>179</v>
      </c>
      <c r="F340" s="24" t="s">
        <v>23</v>
      </c>
      <c r="G340" s="13"/>
      <c r="H340" s="45">
        <v>9927.1660000000011</v>
      </c>
      <c r="I340" s="73">
        <f>+Tabla1[[#This Row],[Demanda 2021 (MWh)]]/$H$398</f>
        <v>5.4166339241431996E-4</v>
      </c>
      <c r="J340" s="92">
        <f>Tabla1[[#This Row],[Demanda 2021 (MWh)]]/(365*24)</f>
        <v>1.1332381278538814</v>
      </c>
      <c r="K340" s="21" t="str">
        <f>+IF(Tabla1[[#This Row],[MW Medios]]&gt;=30,"Mayor a 30 MW Med",IF(Tabla1[[#This Row],[MW Medios]]&gt;=5,"Entre 30 y 5 MW Med",IF(Tabla1[[#This Row],[MW Medios]]&gt;=2,"Entre 5 y 2 MW Med","Menor a 2 MW Med")))</f>
        <v>Menor a 2 MW Med</v>
      </c>
    </row>
    <row r="341" spans="1:11" x14ac:dyDescent="0.25">
      <c r="A341" s="72" t="s">
        <v>992</v>
      </c>
      <c r="B341" s="13" t="s">
        <v>993</v>
      </c>
      <c r="C341" s="13" t="s">
        <v>1506</v>
      </c>
      <c r="D341" s="24">
        <v>1</v>
      </c>
      <c r="E341" s="13" t="s">
        <v>208</v>
      </c>
      <c r="F341" s="24" t="s">
        <v>23</v>
      </c>
      <c r="G341" s="13"/>
      <c r="H341" s="45">
        <v>9889.1239999999998</v>
      </c>
      <c r="I341" s="73">
        <f>+Tabla1[[#This Row],[Demanda 2021 (MWh)]]/$H$398</f>
        <v>5.395876782805756E-4</v>
      </c>
      <c r="J341" s="92">
        <f>Tabla1[[#This Row],[Demanda 2021 (MWh)]]/(365*24)</f>
        <v>1.1288954337899544</v>
      </c>
      <c r="K341" s="21" t="str">
        <f>+IF(Tabla1[[#This Row],[MW Medios]]&gt;=30,"Mayor a 30 MW Med",IF(Tabla1[[#This Row],[MW Medios]]&gt;=5,"Entre 30 y 5 MW Med",IF(Tabla1[[#This Row],[MW Medios]]&gt;=2,"Entre 5 y 2 MW Med","Menor a 2 MW Med")))</f>
        <v>Menor a 2 MW Med</v>
      </c>
    </row>
    <row r="342" spans="1:11" x14ac:dyDescent="0.25">
      <c r="A342" s="72" t="s">
        <v>986</v>
      </c>
      <c r="B342" s="13" t="s">
        <v>987</v>
      </c>
      <c r="C342" s="13" t="s">
        <v>1506</v>
      </c>
      <c r="D342" s="24">
        <v>1</v>
      </c>
      <c r="E342" s="13" t="s">
        <v>208</v>
      </c>
      <c r="F342" s="24" t="s">
        <v>23</v>
      </c>
      <c r="G342" s="13"/>
      <c r="H342" s="45">
        <v>9850.3060000000023</v>
      </c>
      <c r="I342" s="73">
        <f>+Tabla1[[#This Row],[Demanda 2021 (MWh)]]/$H$398</f>
        <v>5.37469622677724E-4</v>
      </c>
      <c r="J342" s="92">
        <f>Tabla1[[#This Row],[Demanda 2021 (MWh)]]/(365*24)</f>
        <v>1.1244641552511419</v>
      </c>
      <c r="K342" s="21" t="str">
        <f>+IF(Tabla1[[#This Row],[MW Medios]]&gt;=30,"Mayor a 30 MW Med",IF(Tabla1[[#This Row],[MW Medios]]&gt;=5,"Entre 30 y 5 MW Med",IF(Tabla1[[#This Row],[MW Medios]]&gt;=2,"Entre 5 y 2 MW Med","Menor a 2 MW Med")))</f>
        <v>Menor a 2 MW Med</v>
      </c>
    </row>
    <row r="343" spans="1:11" x14ac:dyDescent="0.25">
      <c r="A343" s="72" t="s">
        <v>786</v>
      </c>
      <c r="B343" s="13" t="s">
        <v>787</v>
      </c>
      <c r="C343" s="13" t="s">
        <v>1506</v>
      </c>
      <c r="D343" s="24">
        <v>1</v>
      </c>
      <c r="E343" s="13" t="s">
        <v>179</v>
      </c>
      <c r="F343" s="24" t="s">
        <v>23</v>
      </c>
      <c r="G343" s="13"/>
      <c r="H343" s="45">
        <v>9399.6689999999999</v>
      </c>
      <c r="I343" s="73">
        <f>+Tabla1[[#This Row],[Demanda 2021 (MWh)]]/$H$398</f>
        <v>5.1288117858729445E-4</v>
      </c>
      <c r="J343" s="92">
        <f>Tabla1[[#This Row],[Demanda 2021 (MWh)]]/(365*24)</f>
        <v>1.0730215753424657</v>
      </c>
      <c r="K343" s="21" t="str">
        <f>+IF(Tabla1[[#This Row],[MW Medios]]&gt;=30,"Mayor a 30 MW Med",IF(Tabla1[[#This Row],[MW Medios]]&gt;=5,"Entre 30 y 5 MW Med",IF(Tabla1[[#This Row],[MW Medios]]&gt;=2,"Entre 5 y 2 MW Med","Menor a 2 MW Med")))</f>
        <v>Menor a 2 MW Med</v>
      </c>
    </row>
    <row r="344" spans="1:11" x14ac:dyDescent="0.25">
      <c r="A344" s="72" t="s">
        <v>693</v>
      </c>
      <c r="B344" s="13" t="s">
        <v>694</v>
      </c>
      <c r="C344" s="13" t="s">
        <v>1506</v>
      </c>
      <c r="D344" s="24">
        <v>1</v>
      </c>
      <c r="E344" s="13" t="s">
        <v>179</v>
      </c>
      <c r="F344" s="24" t="s">
        <v>23</v>
      </c>
      <c r="G344" s="13"/>
      <c r="H344" s="45">
        <v>9333.762999999999</v>
      </c>
      <c r="I344" s="73">
        <f>+Tabla1[[#This Row],[Demanda 2021 (MWh)]]/$H$398</f>
        <v>5.0928510015559915E-4</v>
      </c>
      <c r="J344" s="92">
        <f>Tabla1[[#This Row],[Demanda 2021 (MWh)]]/(365*24)</f>
        <v>1.0654980593607304</v>
      </c>
      <c r="K344" s="21" t="str">
        <f>+IF(Tabla1[[#This Row],[MW Medios]]&gt;=30,"Mayor a 30 MW Med",IF(Tabla1[[#This Row],[MW Medios]]&gt;=5,"Entre 30 y 5 MW Med",IF(Tabla1[[#This Row],[MW Medios]]&gt;=2,"Entre 5 y 2 MW Med","Menor a 2 MW Med")))</f>
        <v>Menor a 2 MW Med</v>
      </c>
    </row>
    <row r="345" spans="1:11" x14ac:dyDescent="0.25">
      <c r="A345" s="72" t="s">
        <v>594</v>
      </c>
      <c r="B345" s="13" t="s">
        <v>595</v>
      </c>
      <c r="C345" s="28" t="s">
        <v>85</v>
      </c>
      <c r="D345" s="24">
        <v>2</v>
      </c>
      <c r="E345" s="13" t="s">
        <v>267</v>
      </c>
      <c r="F345" s="24" t="s">
        <v>23</v>
      </c>
      <c r="G345" s="13" t="s">
        <v>23</v>
      </c>
      <c r="H345" s="45">
        <v>9276.2050000000017</v>
      </c>
      <c r="I345" s="73">
        <f>+Tabla1[[#This Row],[Demanda 2021 (MWh)]]/$H$398</f>
        <v>5.0614451989930225E-4</v>
      </c>
      <c r="J345" s="92">
        <f>Tabla1[[#This Row],[Demanda 2021 (MWh)]]/(365*24)</f>
        <v>1.0589275114155252</v>
      </c>
      <c r="K345" s="21" t="str">
        <f>+IF(Tabla1[[#This Row],[MW Medios]]&gt;=30,"Mayor a 30 MW Med",IF(Tabla1[[#This Row],[MW Medios]]&gt;=5,"Entre 30 y 5 MW Med",IF(Tabla1[[#This Row],[MW Medios]]&gt;=2,"Entre 5 y 2 MW Med","Menor a 2 MW Med")))</f>
        <v>Menor a 2 MW Med</v>
      </c>
    </row>
    <row r="346" spans="1:11" x14ac:dyDescent="0.25">
      <c r="A346" s="72" t="s">
        <v>479</v>
      </c>
      <c r="B346" s="13" t="s">
        <v>480</v>
      </c>
      <c r="C346" s="13" t="s">
        <v>1506</v>
      </c>
      <c r="D346" s="24">
        <v>1</v>
      </c>
      <c r="E346" s="13" t="s">
        <v>179</v>
      </c>
      <c r="F346" s="24" t="s">
        <v>23</v>
      </c>
      <c r="G346" s="13"/>
      <c r="H346" s="45">
        <v>9268.7980000000007</v>
      </c>
      <c r="I346" s="73">
        <f>+Tabla1[[#This Row],[Demanda 2021 (MWh)]]/$H$398</f>
        <v>5.0574036621157167E-4</v>
      </c>
      <c r="J346" s="92">
        <f>Tabla1[[#This Row],[Demanda 2021 (MWh)]]/(365*24)</f>
        <v>1.0580819634703198</v>
      </c>
      <c r="K346" s="21" t="str">
        <f>+IF(Tabla1[[#This Row],[MW Medios]]&gt;=30,"Mayor a 30 MW Med",IF(Tabla1[[#This Row],[MW Medios]]&gt;=5,"Entre 30 y 5 MW Med",IF(Tabla1[[#This Row],[MW Medios]]&gt;=2,"Entre 5 y 2 MW Med","Menor a 2 MW Med")))</f>
        <v>Menor a 2 MW Med</v>
      </c>
    </row>
    <row r="347" spans="1:11" x14ac:dyDescent="0.25">
      <c r="A347" s="72" t="s">
        <v>751</v>
      </c>
      <c r="B347" s="13" t="s">
        <v>752</v>
      </c>
      <c r="C347" s="13" t="s">
        <v>25</v>
      </c>
      <c r="D347" s="24">
        <v>2</v>
      </c>
      <c r="E347" s="13" t="s">
        <v>753</v>
      </c>
      <c r="F347" s="24" t="s">
        <v>23</v>
      </c>
      <c r="G347" s="13"/>
      <c r="H347" s="45">
        <v>9150.6630000000005</v>
      </c>
      <c r="I347" s="73">
        <f>+Tabla1[[#This Row],[Demanda 2021 (MWh)]]/$H$398</f>
        <v>4.9929447774120007E-4</v>
      </c>
      <c r="J347" s="92">
        <f>Tabla1[[#This Row],[Demanda 2021 (MWh)]]/(365*24)</f>
        <v>1.0445962328767124</v>
      </c>
      <c r="K347" s="21" t="str">
        <f>+IF(Tabla1[[#This Row],[MW Medios]]&gt;=30,"Mayor a 30 MW Med",IF(Tabla1[[#This Row],[MW Medios]]&gt;=5,"Entre 30 y 5 MW Med",IF(Tabla1[[#This Row],[MW Medios]]&gt;=2,"Entre 5 y 2 MW Med","Menor a 2 MW Med")))</f>
        <v>Menor a 2 MW Med</v>
      </c>
    </row>
    <row r="348" spans="1:11" x14ac:dyDescent="0.25">
      <c r="A348" s="72" t="s">
        <v>477</v>
      </c>
      <c r="B348" s="13" t="s">
        <v>478</v>
      </c>
      <c r="C348" s="13" t="s">
        <v>85</v>
      </c>
      <c r="D348" s="24">
        <v>2</v>
      </c>
      <c r="E348" s="13" t="s">
        <v>267</v>
      </c>
      <c r="F348" s="24" t="s">
        <v>23</v>
      </c>
      <c r="G348" s="13"/>
      <c r="H348" s="45">
        <v>8939.487000000001</v>
      </c>
      <c r="I348" s="73">
        <f>+Tabla1[[#This Row],[Demanda 2021 (MWh)]]/$H$398</f>
        <v>4.8777192351409372E-4</v>
      </c>
      <c r="J348" s="92">
        <f>Tabla1[[#This Row],[Demanda 2021 (MWh)]]/(365*24)</f>
        <v>1.020489383561644</v>
      </c>
      <c r="K348" s="21" t="str">
        <f>+IF(Tabla1[[#This Row],[MW Medios]]&gt;=30,"Mayor a 30 MW Med",IF(Tabla1[[#This Row],[MW Medios]]&gt;=5,"Entre 30 y 5 MW Med",IF(Tabla1[[#This Row],[MW Medios]]&gt;=2,"Entre 5 y 2 MW Med","Menor a 2 MW Med")))</f>
        <v>Menor a 2 MW Med</v>
      </c>
    </row>
    <row r="349" spans="1:11" x14ac:dyDescent="0.25">
      <c r="A349" s="72" t="s">
        <v>579</v>
      </c>
      <c r="B349" s="13" t="s">
        <v>580</v>
      </c>
      <c r="C349" s="28" t="s">
        <v>1506</v>
      </c>
      <c r="D349" s="24">
        <v>1</v>
      </c>
      <c r="E349" s="13" t="s">
        <v>200</v>
      </c>
      <c r="F349" s="24" t="s">
        <v>23</v>
      </c>
      <c r="G349" s="13" t="s">
        <v>23</v>
      </c>
      <c r="H349" s="45">
        <v>8845.5090000000018</v>
      </c>
      <c r="I349" s="73">
        <f>+Tabla1[[#This Row],[Demanda 2021 (MWh)]]/$H$398</f>
        <v>4.8264413152468682E-4</v>
      </c>
      <c r="J349" s="92">
        <f>Tabla1[[#This Row],[Demanda 2021 (MWh)]]/(365*24)</f>
        <v>1.0097613013698632</v>
      </c>
      <c r="K349" s="21" t="str">
        <f>+IF(Tabla1[[#This Row],[MW Medios]]&gt;=30,"Mayor a 30 MW Med",IF(Tabla1[[#This Row],[MW Medios]]&gt;=5,"Entre 30 y 5 MW Med",IF(Tabla1[[#This Row],[MW Medios]]&gt;=2,"Entre 5 y 2 MW Med","Menor a 2 MW Med")))</f>
        <v>Menor a 2 MW Med</v>
      </c>
    </row>
    <row r="350" spans="1:11" x14ac:dyDescent="0.25">
      <c r="A350" s="72" t="s">
        <v>459</v>
      </c>
      <c r="B350" s="13" t="s">
        <v>460</v>
      </c>
      <c r="C350" s="13" t="s">
        <v>1506</v>
      </c>
      <c r="D350" s="24">
        <v>1</v>
      </c>
      <c r="E350" s="13" t="s">
        <v>200</v>
      </c>
      <c r="F350" s="24" t="s">
        <v>23</v>
      </c>
      <c r="G350" s="13"/>
      <c r="H350" s="45">
        <v>8663.0240000000013</v>
      </c>
      <c r="I350" s="73">
        <f>+Tabla1[[#This Row],[Demanda 2021 (MWh)]]/$H$398</f>
        <v>4.7268706581583017E-4</v>
      </c>
      <c r="J350" s="92">
        <f>Tabla1[[#This Row],[Demanda 2021 (MWh)]]/(365*24)</f>
        <v>0.98892968036529694</v>
      </c>
      <c r="K350" s="21" t="str">
        <f>+IF(Tabla1[[#This Row],[MW Medios]]&gt;=30,"Mayor a 30 MW Med",IF(Tabla1[[#This Row],[MW Medios]]&gt;=5,"Entre 30 y 5 MW Med",IF(Tabla1[[#This Row],[MW Medios]]&gt;=2,"Entre 5 y 2 MW Med","Menor a 2 MW Med")))</f>
        <v>Menor a 2 MW Med</v>
      </c>
    </row>
    <row r="351" spans="1:11" x14ac:dyDescent="0.25">
      <c r="A351" s="72" t="s">
        <v>905</v>
      </c>
      <c r="B351" s="13" t="s">
        <v>906</v>
      </c>
      <c r="C351" s="28" t="s">
        <v>1506</v>
      </c>
      <c r="D351" s="24">
        <v>1</v>
      </c>
      <c r="E351" s="13" t="s">
        <v>179</v>
      </c>
      <c r="F351" s="24" t="s">
        <v>23</v>
      </c>
      <c r="G351" s="13" t="s">
        <v>23</v>
      </c>
      <c r="H351" s="45">
        <v>8518.3730000000014</v>
      </c>
      <c r="I351" s="73">
        <f>+Tabla1[[#This Row],[Demanda 2021 (MWh)]]/$H$398</f>
        <v>4.6479436498095711E-4</v>
      </c>
      <c r="J351" s="92">
        <f>Tabla1[[#This Row],[Demanda 2021 (MWh)]]/(365*24)</f>
        <v>0.97241700913242024</v>
      </c>
      <c r="K351" s="21" t="str">
        <f>+IF(Tabla1[[#This Row],[MW Medios]]&gt;=30,"Mayor a 30 MW Med",IF(Tabla1[[#This Row],[MW Medios]]&gt;=5,"Entre 30 y 5 MW Med",IF(Tabla1[[#This Row],[MW Medios]]&gt;=2,"Entre 5 y 2 MW Med","Menor a 2 MW Med")))</f>
        <v>Menor a 2 MW Med</v>
      </c>
    </row>
    <row r="352" spans="1:11" x14ac:dyDescent="0.25">
      <c r="A352" s="72" t="s">
        <v>1003</v>
      </c>
      <c r="B352" s="13" t="s">
        <v>977</v>
      </c>
      <c r="C352" s="28" t="s">
        <v>25</v>
      </c>
      <c r="D352" s="24">
        <v>2</v>
      </c>
      <c r="E352" s="13" t="s">
        <v>534</v>
      </c>
      <c r="F352" s="24" t="s">
        <v>23</v>
      </c>
      <c r="G352" s="13" t="s">
        <v>23</v>
      </c>
      <c r="H352" s="45">
        <v>8495.5659999999989</v>
      </c>
      <c r="I352" s="73">
        <f>+Tabla1[[#This Row],[Demanda 2021 (MWh)]]/$H$398</f>
        <v>4.6354992956093946E-4</v>
      </c>
      <c r="J352" s="92">
        <f>Tabla1[[#This Row],[Demanda 2021 (MWh)]]/(365*24)</f>
        <v>0.96981347031963461</v>
      </c>
      <c r="K352" s="21" t="str">
        <f>+IF(Tabla1[[#This Row],[MW Medios]]&gt;=30,"Mayor a 30 MW Med",IF(Tabla1[[#This Row],[MW Medios]]&gt;=5,"Entre 30 y 5 MW Med",IF(Tabla1[[#This Row],[MW Medios]]&gt;=2,"Entre 5 y 2 MW Med","Menor a 2 MW Med")))</f>
        <v>Menor a 2 MW Med</v>
      </c>
    </row>
    <row r="353" spans="1:11" x14ac:dyDescent="0.25">
      <c r="A353" s="72" t="s">
        <v>495</v>
      </c>
      <c r="B353" s="13" t="s">
        <v>496</v>
      </c>
      <c r="C353" s="28" t="s">
        <v>1506</v>
      </c>
      <c r="D353" s="24">
        <v>1</v>
      </c>
      <c r="E353" s="13" t="s">
        <v>179</v>
      </c>
      <c r="F353" s="24" t="s">
        <v>23</v>
      </c>
      <c r="G353" s="13"/>
      <c r="H353" s="45">
        <v>8456.4089999999997</v>
      </c>
      <c r="I353" s="73">
        <f>+Tabla1[[#This Row],[Demanda 2021 (MWh)]]/$H$398</f>
        <v>4.6141337684722772E-4</v>
      </c>
      <c r="J353" s="92">
        <f>Tabla1[[#This Row],[Demanda 2021 (MWh)]]/(365*24)</f>
        <v>0.96534349315068491</v>
      </c>
      <c r="K353" s="21" t="str">
        <f>+IF(Tabla1[[#This Row],[MW Medios]]&gt;=30,"Mayor a 30 MW Med",IF(Tabla1[[#This Row],[MW Medios]]&gt;=5,"Entre 30 y 5 MW Med",IF(Tabla1[[#This Row],[MW Medios]]&gt;=2,"Entre 5 y 2 MW Med","Menor a 2 MW Med")))</f>
        <v>Menor a 2 MW Med</v>
      </c>
    </row>
    <row r="354" spans="1:11" x14ac:dyDescent="0.25">
      <c r="A354" s="72" t="s">
        <v>1013</v>
      </c>
      <c r="B354" s="13" t="s">
        <v>1014</v>
      </c>
      <c r="C354" s="13" t="s">
        <v>1506</v>
      </c>
      <c r="D354" s="24">
        <v>1</v>
      </c>
      <c r="E354" s="13" t="s">
        <v>200</v>
      </c>
      <c r="F354" s="24" t="s">
        <v>23</v>
      </c>
      <c r="G354" s="13"/>
      <c r="H354" s="45">
        <v>8453.0239999999994</v>
      </c>
      <c r="I354" s="73">
        <f>+Tabla1[[#This Row],[Demanda 2021 (MWh)]]/$H$398</f>
        <v>4.612286785573711E-4</v>
      </c>
      <c r="J354" s="92">
        <f>Tabla1[[#This Row],[Demanda 2021 (MWh)]]/(365*24)</f>
        <v>0.9649570776255707</v>
      </c>
      <c r="K354" s="21" t="str">
        <f>+IF(Tabla1[[#This Row],[MW Medios]]&gt;=30,"Mayor a 30 MW Med",IF(Tabla1[[#This Row],[MW Medios]]&gt;=5,"Entre 30 y 5 MW Med",IF(Tabla1[[#This Row],[MW Medios]]&gt;=2,"Entre 5 y 2 MW Med","Menor a 2 MW Med")))</f>
        <v>Menor a 2 MW Med</v>
      </c>
    </row>
    <row r="355" spans="1:11" x14ac:dyDescent="0.25">
      <c r="A355" s="72" t="s">
        <v>457</v>
      </c>
      <c r="B355" s="13" t="s">
        <v>458</v>
      </c>
      <c r="C355" s="13" t="s">
        <v>1506</v>
      </c>
      <c r="D355" s="24">
        <v>1</v>
      </c>
      <c r="E355" s="13" t="s">
        <v>200</v>
      </c>
      <c r="F355" s="24" t="s">
        <v>23</v>
      </c>
      <c r="G355" s="13"/>
      <c r="H355" s="45">
        <v>8440.0789999999997</v>
      </c>
      <c r="I355" s="73">
        <f>+Tabla1[[#This Row],[Demanda 2021 (MWh)]]/$H$398</f>
        <v>4.6052235082851039E-4</v>
      </c>
      <c r="J355" s="92">
        <f>Tabla1[[#This Row],[Demanda 2021 (MWh)]]/(365*24)</f>
        <v>0.96347933789954332</v>
      </c>
      <c r="K355" s="21" t="str">
        <f>+IF(Tabla1[[#This Row],[MW Medios]]&gt;=30,"Mayor a 30 MW Med",IF(Tabla1[[#This Row],[MW Medios]]&gt;=5,"Entre 30 y 5 MW Med",IF(Tabla1[[#This Row],[MW Medios]]&gt;=2,"Entre 5 y 2 MW Med","Menor a 2 MW Med")))</f>
        <v>Menor a 2 MW Med</v>
      </c>
    </row>
    <row r="356" spans="1:11" x14ac:dyDescent="0.25">
      <c r="A356" s="72" t="s">
        <v>859</v>
      </c>
      <c r="B356" s="13" t="s">
        <v>860</v>
      </c>
      <c r="C356" s="13" t="s">
        <v>1506</v>
      </c>
      <c r="D356" s="24">
        <v>1</v>
      </c>
      <c r="E356" s="13" t="s">
        <v>200</v>
      </c>
      <c r="F356" s="24" t="s">
        <v>23</v>
      </c>
      <c r="G356" s="13"/>
      <c r="H356" s="45">
        <v>8439.8110000000015</v>
      </c>
      <c r="I356" s="73">
        <f>+Tabla1[[#This Row],[Demanda 2021 (MWh)]]/$H$398</f>
        <v>4.6050772774381874E-4</v>
      </c>
      <c r="J356" s="92">
        <f>Tabla1[[#This Row],[Demanda 2021 (MWh)]]/(365*24)</f>
        <v>0.96344874429223759</v>
      </c>
      <c r="K356" s="21" t="str">
        <f>+IF(Tabla1[[#This Row],[MW Medios]]&gt;=30,"Mayor a 30 MW Med",IF(Tabla1[[#This Row],[MW Medios]]&gt;=5,"Entre 30 y 5 MW Med",IF(Tabla1[[#This Row],[MW Medios]]&gt;=2,"Entre 5 y 2 MW Med","Menor a 2 MW Med")))</f>
        <v>Menor a 2 MW Med</v>
      </c>
    </row>
    <row r="357" spans="1:11" x14ac:dyDescent="0.25">
      <c r="A357" s="72" t="s">
        <v>3012</v>
      </c>
      <c r="B357" s="13" t="s">
        <v>708</v>
      </c>
      <c r="C357" s="13" t="s">
        <v>1506</v>
      </c>
      <c r="D357" s="24">
        <v>1</v>
      </c>
      <c r="E357" s="13" t="s">
        <v>179</v>
      </c>
      <c r="F357" s="24" t="s">
        <v>23</v>
      </c>
      <c r="G357" s="13"/>
      <c r="H357" s="45">
        <v>8073.2870000000012</v>
      </c>
      <c r="I357" s="73">
        <f>+Tabla1[[#This Row],[Demanda 2021 (MWh)]]/$H$398</f>
        <v>4.4050880426039292E-4</v>
      </c>
      <c r="J357" s="92">
        <f>Tabla1[[#This Row],[Demanda 2021 (MWh)]]/(365*24)</f>
        <v>0.92160810502283119</v>
      </c>
      <c r="K357" s="21" t="str">
        <f>+IF(Tabla1[[#This Row],[MW Medios]]&gt;=30,"Mayor a 30 MW Med",IF(Tabla1[[#This Row],[MW Medios]]&gt;=5,"Entre 30 y 5 MW Med",IF(Tabla1[[#This Row],[MW Medios]]&gt;=2,"Entre 5 y 2 MW Med","Menor a 2 MW Med")))</f>
        <v>Menor a 2 MW Med</v>
      </c>
    </row>
    <row r="358" spans="1:11" x14ac:dyDescent="0.25">
      <c r="A358" s="72" t="s">
        <v>300</v>
      </c>
      <c r="B358" s="13" t="s">
        <v>301</v>
      </c>
      <c r="C358" s="13" t="s">
        <v>1506</v>
      </c>
      <c r="D358" s="24">
        <v>1</v>
      </c>
      <c r="E358" s="13" t="s">
        <v>200</v>
      </c>
      <c r="F358" s="24" t="s">
        <v>23</v>
      </c>
      <c r="G358" s="13"/>
      <c r="H358" s="45">
        <v>7740.9510000000009</v>
      </c>
      <c r="I358" s="73">
        <f>+Tabla1[[#This Row],[Demanda 2021 (MWh)]]/$H$398</f>
        <v>4.2237530622264425E-4</v>
      </c>
      <c r="J358" s="92">
        <f>Tabla1[[#This Row],[Demanda 2021 (MWh)]]/(365*24)</f>
        <v>0.88367020547945219</v>
      </c>
      <c r="K358" s="21" t="str">
        <f>+IF(Tabla1[[#This Row],[MW Medios]]&gt;=30,"Mayor a 30 MW Med",IF(Tabla1[[#This Row],[MW Medios]]&gt;=5,"Entre 30 y 5 MW Med",IF(Tabla1[[#This Row],[MW Medios]]&gt;=2,"Entre 5 y 2 MW Med","Menor a 2 MW Med")))</f>
        <v>Menor a 2 MW Med</v>
      </c>
    </row>
    <row r="359" spans="1:11" x14ac:dyDescent="0.25">
      <c r="A359" s="72" t="s">
        <v>1025</v>
      </c>
      <c r="B359" s="13" t="s">
        <v>1026</v>
      </c>
      <c r="C359" s="13" t="s">
        <v>88</v>
      </c>
      <c r="D359" s="24">
        <v>1</v>
      </c>
      <c r="E359" s="13" t="s">
        <v>186</v>
      </c>
      <c r="F359" s="24" t="s">
        <v>23</v>
      </c>
      <c r="G359" s="13"/>
      <c r="H359" s="45">
        <v>7456.5029999999997</v>
      </c>
      <c r="I359" s="73">
        <f>+Tabla1[[#This Row],[Demanda 2021 (MWh)]]/$H$398</f>
        <v>4.0685475698981491E-4</v>
      </c>
      <c r="J359" s="92">
        <f>Tabla1[[#This Row],[Demanda 2021 (MWh)]]/(365*24)</f>
        <v>0.85119897260273969</v>
      </c>
      <c r="K359" s="21" t="str">
        <f>+IF(Tabla1[[#This Row],[MW Medios]]&gt;=30,"Mayor a 30 MW Med",IF(Tabla1[[#This Row],[MW Medios]]&gt;=5,"Entre 30 y 5 MW Med",IF(Tabla1[[#This Row],[MW Medios]]&gt;=2,"Entre 5 y 2 MW Med","Menor a 2 MW Med")))</f>
        <v>Menor a 2 MW Med</v>
      </c>
    </row>
    <row r="360" spans="1:11" x14ac:dyDescent="0.25">
      <c r="A360" s="72" t="s">
        <v>451</v>
      </c>
      <c r="B360" s="13" t="s">
        <v>452</v>
      </c>
      <c r="C360" s="13" t="s">
        <v>1506</v>
      </c>
      <c r="D360" s="24">
        <v>1</v>
      </c>
      <c r="E360" s="13" t="s">
        <v>179</v>
      </c>
      <c r="F360" s="24" t="s">
        <v>23</v>
      </c>
      <c r="G360" s="13"/>
      <c r="H360" s="45">
        <v>7302.5080000000016</v>
      </c>
      <c r="I360" s="73">
        <f>+Tabla1[[#This Row],[Demanda 2021 (MWh)]]/$H$398</f>
        <v>3.984522124856894E-4</v>
      </c>
      <c r="J360" s="92">
        <f>Tabla1[[#This Row],[Demanda 2021 (MWh)]]/(365*24)</f>
        <v>0.83361963470319655</v>
      </c>
      <c r="K360" s="21" t="str">
        <f>+IF(Tabla1[[#This Row],[MW Medios]]&gt;=30,"Mayor a 30 MW Med",IF(Tabla1[[#This Row],[MW Medios]]&gt;=5,"Entre 30 y 5 MW Med",IF(Tabla1[[#This Row],[MW Medios]]&gt;=2,"Entre 5 y 2 MW Med","Menor a 2 MW Med")))</f>
        <v>Menor a 2 MW Med</v>
      </c>
    </row>
    <row r="361" spans="1:11" x14ac:dyDescent="0.25">
      <c r="A361" s="72" t="s">
        <v>481</v>
      </c>
      <c r="B361" s="13" t="s">
        <v>482</v>
      </c>
      <c r="C361" s="13" t="s">
        <v>1506</v>
      </c>
      <c r="D361" s="24">
        <v>1</v>
      </c>
      <c r="E361" s="13" t="s">
        <v>179</v>
      </c>
      <c r="F361" s="24" t="s">
        <v>23</v>
      </c>
      <c r="G361" s="13"/>
      <c r="H361" s="45">
        <v>7264.0769999999993</v>
      </c>
      <c r="I361" s="73">
        <f>+Tabla1[[#This Row],[Demanda 2021 (MWh)]]/$H$398</f>
        <v>3.963552730536424E-4</v>
      </c>
      <c r="J361" s="92">
        <f>Tabla1[[#This Row],[Demanda 2021 (MWh)]]/(365*24)</f>
        <v>0.82923253424657528</v>
      </c>
      <c r="K361" s="21" t="str">
        <f>+IF(Tabla1[[#This Row],[MW Medios]]&gt;=30,"Mayor a 30 MW Med",IF(Tabla1[[#This Row],[MW Medios]]&gt;=5,"Entre 30 y 5 MW Med",IF(Tabla1[[#This Row],[MW Medios]]&gt;=2,"Entre 5 y 2 MW Med","Menor a 2 MW Med")))</f>
        <v>Menor a 2 MW Med</v>
      </c>
    </row>
    <row r="362" spans="1:11" x14ac:dyDescent="0.25">
      <c r="A362" s="72" t="s">
        <v>406</v>
      </c>
      <c r="B362" s="13" t="s">
        <v>407</v>
      </c>
      <c r="C362" s="13" t="s">
        <v>96</v>
      </c>
      <c r="D362" s="24">
        <v>2</v>
      </c>
      <c r="E362" s="13" t="s">
        <v>408</v>
      </c>
      <c r="F362" s="24" t="s">
        <v>23</v>
      </c>
      <c r="G362" s="13"/>
      <c r="H362" s="45">
        <v>7080.2619999999988</v>
      </c>
      <c r="I362" s="73">
        <f>+Tabla1[[#This Row],[Demanda 2021 (MWh)]]/$H$398</f>
        <v>3.8632563755881555E-4</v>
      </c>
      <c r="J362" s="92">
        <f>Tabla1[[#This Row],[Demanda 2021 (MWh)]]/(365*24)</f>
        <v>0.80824908675799079</v>
      </c>
      <c r="K362" s="21" t="str">
        <f>+IF(Tabla1[[#This Row],[MW Medios]]&gt;=30,"Mayor a 30 MW Med",IF(Tabla1[[#This Row],[MW Medios]]&gt;=5,"Entre 30 y 5 MW Med",IF(Tabla1[[#This Row],[MW Medios]]&gt;=2,"Entre 5 y 2 MW Med","Menor a 2 MW Med")))</f>
        <v>Menor a 2 MW Med</v>
      </c>
    </row>
    <row r="363" spans="1:11" x14ac:dyDescent="0.25">
      <c r="A363" s="72" t="s">
        <v>687</v>
      </c>
      <c r="B363" s="13" t="s">
        <v>688</v>
      </c>
      <c r="C363" s="13" t="s">
        <v>19</v>
      </c>
      <c r="D363" s="24">
        <v>1</v>
      </c>
      <c r="E363" s="13" t="s">
        <v>519</v>
      </c>
      <c r="F363" s="24" t="s">
        <v>23</v>
      </c>
      <c r="G363" s="13"/>
      <c r="H363" s="45">
        <v>6895.0319999999983</v>
      </c>
      <c r="I363" s="73">
        <f>+Tabla1[[#This Row],[Demanda 2021 (MWh)]]/$H$398</f>
        <v>3.762187943593662E-4</v>
      </c>
      <c r="J363" s="92">
        <f>Tabla1[[#This Row],[Demanda 2021 (MWh)]]/(365*24)</f>
        <v>0.78710410958904087</v>
      </c>
      <c r="K363" s="21" t="str">
        <f>+IF(Tabla1[[#This Row],[MW Medios]]&gt;=30,"Mayor a 30 MW Med",IF(Tabla1[[#This Row],[MW Medios]]&gt;=5,"Entre 30 y 5 MW Med",IF(Tabla1[[#This Row],[MW Medios]]&gt;=2,"Entre 5 y 2 MW Med","Menor a 2 MW Med")))</f>
        <v>Menor a 2 MW Med</v>
      </c>
    </row>
    <row r="364" spans="1:11" x14ac:dyDescent="0.25">
      <c r="A364" s="72" t="s">
        <v>566</v>
      </c>
      <c r="B364" s="13" t="s">
        <v>567</v>
      </c>
      <c r="C364" s="13" t="s">
        <v>102</v>
      </c>
      <c r="D364" s="24">
        <v>2</v>
      </c>
      <c r="E364" s="13" t="s">
        <v>568</v>
      </c>
      <c r="F364" s="24" t="s">
        <v>23</v>
      </c>
      <c r="G364" s="13"/>
      <c r="H364" s="45">
        <v>6684.0080000000007</v>
      </c>
      <c r="I364" s="73">
        <f>+Tabla1[[#This Row],[Demanda 2021 (MWh)]]/$H$398</f>
        <v>3.6470453382208515E-4</v>
      </c>
      <c r="J364" s="92">
        <f>Tabla1[[#This Row],[Demanda 2021 (MWh)]]/(365*24)</f>
        <v>0.76301461187214625</v>
      </c>
      <c r="K364" s="21" t="str">
        <f>+IF(Tabla1[[#This Row],[MW Medios]]&gt;=30,"Mayor a 30 MW Med",IF(Tabla1[[#This Row],[MW Medios]]&gt;=5,"Entre 30 y 5 MW Med",IF(Tabla1[[#This Row],[MW Medios]]&gt;=2,"Entre 5 y 2 MW Med","Menor a 2 MW Med")))</f>
        <v>Menor a 2 MW Med</v>
      </c>
    </row>
    <row r="365" spans="1:11" x14ac:dyDescent="0.25">
      <c r="A365" s="72" t="s">
        <v>409</v>
      </c>
      <c r="B365" s="13" t="s">
        <v>410</v>
      </c>
      <c r="C365" s="13" t="s">
        <v>88</v>
      </c>
      <c r="D365" s="24">
        <v>1</v>
      </c>
      <c r="E365" s="13" t="s">
        <v>186</v>
      </c>
      <c r="F365" s="24" t="s">
        <v>23</v>
      </c>
      <c r="G365" s="13"/>
      <c r="H365" s="45">
        <v>6374.5850000000009</v>
      </c>
      <c r="I365" s="73">
        <f>+Tabla1[[#This Row],[Demanda 2021 (MWh)]]/$H$398</f>
        <v>3.4782125496173207E-4</v>
      </c>
      <c r="J365" s="92">
        <f>Tabla1[[#This Row],[Demanda 2021 (MWh)]]/(365*24)</f>
        <v>0.72769235159817358</v>
      </c>
      <c r="K365" s="21" t="str">
        <f>+IF(Tabla1[[#This Row],[MW Medios]]&gt;=30,"Mayor a 30 MW Med",IF(Tabla1[[#This Row],[MW Medios]]&gt;=5,"Entre 30 y 5 MW Med",IF(Tabla1[[#This Row],[MW Medios]]&gt;=2,"Entre 5 y 2 MW Med","Menor a 2 MW Med")))</f>
        <v>Menor a 2 MW Med</v>
      </c>
    </row>
    <row r="366" spans="1:11" x14ac:dyDescent="0.25">
      <c r="A366" s="72" t="s">
        <v>984</v>
      </c>
      <c r="B366" s="13" t="s">
        <v>985</v>
      </c>
      <c r="C366" s="13" t="s">
        <v>1506</v>
      </c>
      <c r="D366" s="24">
        <v>1</v>
      </c>
      <c r="E366" s="13" t="s">
        <v>208</v>
      </c>
      <c r="F366" s="24" t="s">
        <v>23</v>
      </c>
      <c r="G366" s="13"/>
      <c r="H366" s="45">
        <v>6012.893</v>
      </c>
      <c r="I366" s="73">
        <f>+Tabla1[[#This Row],[Demanda 2021 (MWh)]]/$H$398</f>
        <v>3.2808598351274844E-4</v>
      </c>
      <c r="J366" s="92">
        <f>Tabla1[[#This Row],[Demanda 2021 (MWh)]]/(365*24)</f>
        <v>0.68640331050228309</v>
      </c>
      <c r="K366" s="21" t="str">
        <f>+IF(Tabla1[[#This Row],[MW Medios]]&gt;=30,"Mayor a 30 MW Med",IF(Tabla1[[#This Row],[MW Medios]]&gt;=5,"Entre 30 y 5 MW Med",IF(Tabla1[[#This Row],[MW Medios]]&gt;=2,"Entre 5 y 2 MW Med","Menor a 2 MW Med")))</f>
        <v>Menor a 2 MW Med</v>
      </c>
    </row>
    <row r="367" spans="1:11" x14ac:dyDescent="0.25">
      <c r="A367" s="72" t="s">
        <v>195</v>
      </c>
      <c r="B367" s="13" t="s">
        <v>196</v>
      </c>
      <c r="C367" s="13" t="s">
        <v>25</v>
      </c>
      <c r="D367" s="24">
        <v>2</v>
      </c>
      <c r="E367" s="13" t="s">
        <v>197</v>
      </c>
      <c r="F367" s="24" t="s">
        <v>23</v>
      </c>
      <c r="G367" s="13"/>
      <c r="H367" s="45">
        <v>5883.0559999999996</v>
      </c>
      <c r="I367" s="73">
        <f>+Tabla1[[#This Row],[Demanda 2021 (MWh)]]/$H$398</f>
        <v>3.2100159005333634E-4</v>
      </c>
      <c r="J367" s="92">
        <f>Tabla1[[#This Row],[Demanda 2021 (MWh)]]/(365*24)</f>
        <v>0.67158173515981734</v>
      </c>
      <c r="K367" s="21" t="str">
        <f>+IF(Tabla1[[#This Row],[MW Medios]]&gt;=30,"Mayor a 30 MW Med",IF(Tabla1[[#This Row],[MW Medios]]&gt;=5,"Entre 30 y 5 MW Med",IF(Tabla1[[#This Row],[MW Medios]]&gt;=2,"Entre 5 y 2 MW Med","Menor a 2 MW Med")))</f>
        <v>Menor a 2 MW Med</v>
      </c>
    </row>
    <row r="368" spans="1:11" x14ac:dyDescent="0.25">
      <c r="A368" s="72" t="s">
        <v>515</v>
      </c>
      <c r="B368" s="13" t="s">
        <v>516</v>
      </c>
      <c r="C368" s="28" t="s">
        <v>88</v>
      </c>
      <c r="D368" s="24">
        <v>1</v>
      </c>
      <c r="E368" s="13" t="s">
        <v>186</v>
      </c>
      <c r="F368" s="24" t="s">
        <v>23</v>
      </c>
      <c r="G368" s="13" t="s">
        <v>23</v>
      </c>
      <c r="H368" s="45">
        <v>5835.0150000000003</v>
      </c>
      <c r="I368" s="73">
        <f>+Tabla1[[#This Row],[Demanda 2021 (MWh)]]/$H$398</f>
        <v>3.183802929948429E-4</v>
      </c>
      <c r="J368" s="92">
        <f>Tabla1[[#This Row],[Demanda 2021 (MWh)]]/(365*24)</f>
        <v>0.66609760273972607</v>
      </c>
      <c r="K368" s="21" t="str">
        <f>+IF(Tabla1[[#This Row],[MW Medios]]&gt;=30,"Mayor a 30 MW Med",IF(Tabla1[[#This Row],[MW Medios]]&gt;=5,"Entre 30 y 5 MW Med",IF(Tabla1[[#This Row],[MW Medios]]&gt;=2,"Entre 5 y 2 MW Med","Menor a 2 MW Med")))</f>
        <v>Menor a 2 MW Med</v>
      </c>
    </row>
    <row r="369" spans="1:11" x14ac:dyDescent="0.25">
      <c r="A369" s="72" t="s">
        <v>729</v>
      </c>
      <c r="B369" s="13" t="s">
        <v>730</v>
      </c>
      <c r="C369" s="28" t="s">
        <v>80</v>
      </c>
      <c r="D369" s="24">
        <v>2</v>
      </c>
      <c r="E369" s="13" t="s">
        <v>197</v>
      </c>
      <c r="F369" s="24" t="s">
        <v>23</v>
      </c>
      <c r="G369" s="13" t="s">
        <v>23</v>
      </c>
      <c r="H369" s="45">
        <v>5796.6550000000007</v>
      </c>
      <c r="I369" s="73">
        <f>+Tabla1[[#This Row],[Demanda 2021 (MWh)]]/$H$398</f>
        <v>3.1628722758896444E-4</v>
      </c>
      <c r="J369" s="92">
        <f>Tabla1[[#This Row],[Demanda 2021 (MWh)]]/(365*24)</f>
        <v>0.66171860730593612</v>
      </c>
      <c r="K369" s="21" t="str">
        <f>+IF(Tabla1[[#This Row],[MW Medios]]&gt;=30,"Mayor a 30 MW Med",IF(Tabla1[[#This Row],[MW Medios]]&gt;=5,"Entre 30 y 5 MW Med",IF(Tabla1[[#This Row],[MW Medios]]&gt;=2,"Entre 5 y 2 MW Med","Menor a 2 MW Med")))</f>
        <v>Menor a 2 MW Med</v>
      </c>
    </row>
    <row r="370" spans="1:11" x14ac:dyDescent="0.25">
      <c r="A370" s="72" t="s">
        <v>483</v>
      </c>
      <c r="B370" s="13" t="s">
        <v>484</v>
      </c>
      <c r="C370" s="28" t="s">
        <v>25</v>
      </c>
      <c r="D370" s="24">
        <v>2</v>
      </c>
      <c r="E370" s="13" t="s">
        <v>485</v>
      </c>
      <c r="F370" s="24" t="s">
        <v>23</v>
      </c>
      <c r="G370" s="13"/>
      <c r="H370" s="45">
        <v>5451.302999999999</v>
      </c>
      <c r="I370" s="73">
        <f>+Tabla1[[#This Row],[Demanda 2021 (MWh)]]/$H$398</f>
        <v>2.9744352779618663E-4</v>
      </c>
      <c r="J370" s="92">
        <f>Tabla1[[#This Row],[Demanda 2021 (MWh)]]/(365*24)</f>
        <v>0.62229486301369852</v>
      </c>
      <c r="K370" s="21" t="str">
        <f>+IF(Tabla1[[#This Row],[MW Medios]]&gt;=30,"Mayor a 30 MW Med",IF(Tabla1[[#This Row],[MW Medios]]&gt;=5,"Entre 30 y 5 MW Med",IF(Tabla1[[#This Row],[MW Medios]]&gt;=2,"Entre 5 y 2 MW Med","Menor a 2 MW Med")))</f>
        <v>Menor a 2 MW Med</v>
      </c>
    </row>
    <row r="371" spans="1:11" x14ac:dyDescent="0.25">
      <c r="A371" s="72" t="s">
        <v>896</v>
      </c>
      <c r="B371" s="13" t="s">
        <v>897</v>
      </c>
      <c r="C371" s="28" t="s">
        <v>1506</v>
      </c>
      <c r="D371" s="24">
        <v>1</v>
      </c>
      <c r="E371" s="13" t="s">
        <v>179</v>
      </c>
      <c r="F371" s="24" t="s">
        <v>23</v>
      </c>
      <c r="G371" s="13" t="s">
        <v>23</v>
      </c>
      <c r="H371" s="45">
        <v>5123.3820000000005</v>
      </c>
      <c r="I371" s="73">
        <f>+Tabla1[[#This Row],[Demanda 2021 (MWh)]]/$H$398</f>
        <v>2.7955092870960991E-4</v>
      </c>
      <c r="J371" s="92">
        <f>Tabla1[[#This Row],[Demanda 2021 (MWh)]]/(365*24)</f>
        <v>0.58486095890410961</v>
      </c>
      <c r="K371" s="21" t="str">
        <f>+IF(Tabla1[[#This Row],[MW Medios]]&gt;=30,"Mayor a 30 MW Med",IF(Tabla1[[#This Row],[MW Medios]]&gt;=5,"Entre 30 y 5 MW Med",IF(Tabla1[[#This Row],[MW Medios]]&gt;=2,"Entre 5 y 2 MW Med","Menor a 2 MW Med")))</f>
        <v>Menor a 2 MW Med</v>
      </c>
    </row>
    <row r="372" spans="1:11" x14ac:dyDescent="0.25">
      <c r="A372" s="72" t="s">
        <v>1019</v>
      </c>
      <c r="B372" s="13" t="s">
        <v>1020</v>
      </c>
      <c r="C372" s="13" t="s">
        <v>25</v>
      </c>
      <c r="D372" s="24">
        <v>2</v>
      </c>
      <c r="E372" s="13" t="s">
        <v>534</v>
      </c>
      <c r="F372" s="24" t="s">
        <v>23</v>
      </c>
      <c r="G372" s="13"/>
      <c r="H372" s="45">
        <v>4859.16</v>
      </c>
      <c r="I372" s="73">
        <f>+Tabla1[[#This Row],[Demanda 2021 (MWh)]]/$H$398</f>
        <v>2.6513398586101676E-4</v>
      </c>
      <c r="J372" s="92">
        <f>Tabla1[[#This Row],[Demanda 2021 (MWh)]]/(365*24)</f>
        <v>0.55469863013698628</v>
      </c>
      <c r="K372" s="21" t="str">
        <f>+IF(Tabla1[[#This Row],[MW Medios]]&gt;=30,"Mayor a 30 MW Med",IF(Tabla1[[#This Row],[MW Medios]]&gt;=5,"Entre 30 y 5 MW Med",IF(Tabla1[[#This Row],[MW Medios]]&gt;=2,"Entre 5 y 2 MW Med","Menor a 2 MW Med")))</f>
        <v>Menor a 2 MW Med</v>
      </c>
    </row>
    <row r="373" spans="1:11" x14ac:dyDescent="0.25">
      <c r="A373" s="72" t="s">
        <v>813</v>
      </c>
      <c r="B373" s="13" t="s">
        <v>814</v>
      </c>
      <c r="C373" s="28" t="s">
        <v>74</v>
      </c>
      <c r="D373" s="24">
        <v>2</v>
      </c>
      <c r="E373" s="13" t="s">
        <v>270</v>
      </c>
      <c r="F373" s="24" t="s">
        <v>23</v>
      </c>
      <c r="G373" s="13" t="s">
        <v>23</v>
      </c>
      <c r="H373" s="45">
        <v>4804.139000000001</v>
      </c>
      <c r="I373" s="73">
        <f>+Tabla1[[#This Row],[Demanda 2021 (MWh)]]/$H$398</f>
        <v>2.6213183383555174E-4</v>
      </c>
      <c r="J373" s="92">
        <f>Tabla1[[#This Row],[Demanda 2021 (MWh)]]/(365*24)</f>
        <v>0.54841769406392704</v>
      </c>
      <c r="K373" s="21" t="str">
        <f>+IF(Tabla1[[#This Row],[MW Medios]]&gt;=30,"Mayor a 30 MW Med",IF(Tabla1[[#This Row],[MW Medios]]&gt;=5,"Entre 30 y 5 MW Med",IF(Tabla1[[#This Row],[MW Medios]]&gt;=2,"Entre 5 y 2 MW Med","Menor a 2 MW Med")))</f>
        <v>Menor a 2 MW Med</v>
      </c>
    </row>
    <row r="374" spans="1:11" x14ac:dyDescent="0.25">
      <c r="A374" s="72" t="s">
        <v>379</v>
      </c>
      <c r="B374" s="13" t="s">
        <v>380</v>
      </c>
      <c r="C374" s="13" t="s">
        <v>1506</v>
      </c>
      <c r="D374" s="24">
        <v>1</v>
      </c>
      <c r="E374" s="13" t="s">
        <v>179</v>
      </c>
      <c r="F374" s="24" t="s">
        <v>23</v>
      </c>
      <c r="G374" s="13"/>
      <c r="H374" s="45">
        <v>4073.4470000000006</v>
      </c>
      <c r="I374" s="73">
        <f>+Tabla1[[#This Row],[Demanda 2021 (MWh)]]/$H$398</f>
        <v>2.2226253906099024E-4</v>
      </c>
      <c r="J374" s="92">
        <f>Tabla1[[#This Row],[Demanda 2021 (MWh)]]/(365*24)</f>
        <v>0.4650053652968037</v>
      </c>
      <c r="K374" s="21" t="str">
        <f>+IF(Tabla1[[#This Row],[MW Medios]]&gt;=30,"Mayor a 30 MW Med",IF(Tabla1[[#This Row],[MW Medios]]&gt;=5,"Entre 30 y 5 MW Med",IF(Tabla1[[#This Row],[MW Medios]]&gt;=2,"Entre 5 y 2 MW Med","Menor a 2 MW Med")))</f>
        <v>Menor a 2 MW Med</v>
      </c>
    </row>
    <row r="375" spans="1:11" x14ac:dyDescent="0.25">
      <c r="A375" s="72" t="s">
        <v>433</v>
      </c>
      <c r="B375" s="13" t="s">
        <v>434</v>
      </c>
      <c r="C375" s="13" t="s">
        <v>1506</v>
      </c>
      <c r="D375" s="24">
        <v>1</v>
      </c>
      <c r="E375" s="13" t="s">
        <v>217</v>
      </c>
      <c r="F375" s="24" t="s">
        <v>23</v>
      </c>
      <c r="G375" s="13"/>
      <c r="H375" s="45">
        <v>4071.415</v>
      </c>
      <c r="I375" s="73">
        <f>+Tabla1[[#This Row],[Demanda 2021 (MWh)]]/$H$398</f>
        <v>2.2215166552332741E-4</v>
      </c>
      <c r="J375" s="92">
        <f>Tabla1[[#This Row],[Demanda 2021 (MWh)]]/(365*24)</f>
        <v>0.46477340182648402</v>
      </c>
      <c r="K375" s="21" t="str">
        <f>+IF(Tabla1[[#This Row],[MW Medios]]&gt;=30,"Mayor a 30 MW Med",IF(Tabla1[[#This Row],[MW Medios]]&gt;=5,"Entre 30 y 5 MW Med",IF(Tabla1[[#This Row],[MW Medios]]&gt;=2,"Entre 5 y 2 MW Med","Menor a 2 MW Med")))</f>
        <v>Menor a 2 MW Med</v>
      </c>
    </row>
    <row r="376" spans="1:11" x14ac:dyDescent="0.25">
      <c r="A376" s="72" t="s">
        <v>1021</v>
      </c>
      <c r="B376" s="13" t="s">
        <v>1022</v>
      </c>
      <c r="C376" s="13" t="s">
        <v>1506</v>
      </c>
      <c r="D376" s="24">
        <v>1</v>
      </c>
      <c r="E376" s="13" t="s">
        <v>200</v>
      </c>
      <c r="F376" s="24" t="s">
        <v>23</v>
      </c>
      <c r="G376" s="13"/>
      <c r="H376" s="45">
        <v>3892.4910000000009</v>
      </c>
      <c r="I376" s="73">
        <f>+Tabla1[[#This Row],[Demanda 2021 (MWh)]]/$H$398</f>
        <v>2.1238890132412502E-4</v>
      </c>
      <c r="J376" s="92">
        <f>Tabla1[[#This Row],[Demanda 2021 (MWh)]]/(365*24)</f>
        <v>0.44434828767123297</v>
      </c>
      <c r="K376" s="21" t="str">
        <f>+IF(Tabla1[[#This Row],[MW Medios]]&gt;=30,"Mayor a 30 MW Med",IF(Tabla1[[#This Row],[MW Medios]]&gt;=5,"Entre 30 y 5 MW Med",IF(Tabla1[[#This Row],[MW Medios]]&gt;=2,"Entre 5 y 2 MW Med","Menor a 2 MW Med")))</f>
        <v>Menor a 2 MW Med</v>
      </c>
    </row>
    <row r="377" spans="1:11" x14ac:dyDescent="0.25">
      <c r="A377" s="72" t="s">
        <v>811</v>
      </c>
      <c r="B377" s="13" t="s">
        <v>812</v>
      </c>
      <c r="C377" s="13" t="s">
        <v>3011</v>
      </c>
      <c r="D377" s="24">
        <v>2</v>
      </c>
      <c r="E377" s="13" t="s">
        <v>113</v>
      </c>
      <c r="F377" s="24" t="s">
        <v>23</v>
      </c>
      <c r="G377" s="13"/>
      <c r="H377" s="45">
        <v>3569.7070000000008</v>
      </c>
      <c r="I377" s="73">
        <f>+Tabla1[[#This Row],[Demanda 2021 (MWh)]]/$H$398</f>
        <v>1.9477659621538966E-4</v>
      </c>
      <c r="J377" s="92">
        <f>Tabla1[[#This Row],[Demanda 2021 (MWh)]]/(365*24)</f>
        <v>0.40750079908675807</v>
      </c>
      <c r="K377" s="21" t="str">
        <f>+IF(Tabla1[[#This Row],[MW Medios]]&gt;=30,"Mayor a 30 MW Med",IF(Tabla1[[#This Row],[MW Medios]]&gt;=5,"Entre 30 y 5 MW Med",IF(Tabla1[[#This Row],[MW Medios]]&gt;=2,"Entre 5 y 2 MW Med","Menor a 2 MW Med")))</f>
        <v>Menor a 2 MW Med</v>
      </c>
    </row>
    <row r="378" spans="1:11" x14ac:dyDescent="0.25">
      <c r="A378" s="72" t="s">
        <v>1004</v>
      </c>
      <c r="B378" s="13" t="s">
        <v>1047</v>
      </c>
      <c r="C378" s="13" t="s">
        <v>1506</v>
      </c>
      <c r="D378" s="24">
        <v>1</v>
      </c>
      <c r="E378" s="13" t="s">
        <v>240</v>
      </c>
      <c r="F378" s="24" t="s">
        <v>23</v>
      </c>
      <c r="G378" s="13"/>
      <c r="H378" s="45">
        <v>3471.1200000000003</v>
      </c>
      <c r="I378" s="73">
        <f>+Tabla1[[#This Row],[Demanda 2021 (MWh)]]/$H$398</f>
        <v>1.8939731990753395E-4</v>
      </c>
      <c r="J378" s="92">
        <f>Tabla1[[#This Row],[Demanda 2021 (MWh)]]/(365*24)</f>
        <v>0.39624657534246577</v>
      </c>
      <c r="K378" s="21" t="str">
        <f>+IF(Tabla1[[#This Row],[MW Medios]]&gt;=30,"Mayor a 30 MW Med",IF(Tabla1[[#This Row],[MW Medios]]&gt;=5,"Entre 30 y 5 MW Med",IF(Tabla1[[#This Row],[MW Medios]]&gt;=2,"Entre 5 y 2 MW Med","Menor a 2 MW Med")))</f>
        <v>Menor a 2 MW Med</v>
      </c>
    </row>
    <row r="379" spans="1:11" x14ac:dyDescent="0.25">
      <c r="A379" s="72" t="s">
        <v>431</v>
      </c>
      <c r="B379" s="13" t="s">
        <v>432</v>
      </c>
      <c r="C379" s="13" t="s">
        <v>1506</v>
      </c>
      <c r="D379" s="24">
        <v>1</v>
      </c>
      <c r="E379" s="13" t="s">
        <v>200</v>
      </c>
      <c r="F379" s="24" t="s">
        <v>23</v>
      </c>
      <c r="G379" s="13"/>
      <c r="H379" s="45">
        <v>2575.3560000000002</v>
      </c>
      <c r="I379" s="73">
        <f>+Tabla1[[#This Row],[Demanda 2021 (MWh)]]/$H$398</f>
        <v>1.4052107798283753E-4</v>
      </c>
      <c r="J379" s="92">
        <f>Tabla1[[#This Row],[Demanda 2021 (MWh)]]/(365*24)</f>
        <v>0.29399041095890416</v>
      </c>
      <c r="K379" s="21" t="str">
        <f>+IF(Tabla1[[#This Row],[MW Medios]]&gt;=30,"Mayor a 30 MW Med",IF(Tabla1[[#This Row],[MW Medios]]&gt;=5,"Entre 30 y 5 MW Med",IF(Tabla1[[#This Row],[MW Medios]]&gt;=2,"Entre 5 y 2 MW Med","Menor a 2 MW Med")))</f>
        <v>Menor a 2 MW Med</v>
      </c>
    </row>
    <row r="380" spans="1:11" x14ac:dyDescent="0.25">
      <c r="A380" s="72" t="s">
        <v>634</v>
      </c>
      <c r="B380" s="13" t="s">
        <v>635</v>
      </c>
      <c r="C380" s="28" t="s">
        <v>1506</v>
      </c>
      <c r="D380" s="24">
        <v>1</v>
      </c>
      <c r="E380" s="13" t="s">
        <v>357</v>
      </c>
      <c r="F380" s="24" t="s">
        <v>23</v>
      </c>
      <c r="G380" s="13" t="s">
        <v>23</v>
      </c>
      <c r="H380" s="45">
        <v>2545.3570000000009</v>
      </c>
      <c r="I380" s="73">
        <f>+Tabla1[[#This Row],[Demanda 2021 (MWh)]]/$H$398</f>
        <v>1.3888422008109227E-4</v>
      </c>
      <c r="J380" s="92">
        <f>Tabla1[[#This Row],[Demanda 2021 (MWh)]]/(365*24)</f>
        <v>0.29056586757990877</v>
      </c>
      <c r="K380" s="21" t="str">
        <f>+IF(Tabla1[[#This Row],[MW Medios]]&gt;=30,"Mayor a 30 MW Med",IF(Tabla1[[#This Row],[MW Medios]]&gt;=5,"Entre 30 y 5 MW Med",IF(Tabla1[[#This Row],[MW Medios]]&gt;=2,"Entre 5 y 2 MW Med","Menor a 2 MW Med")))</f>
        <v>Menor a 2 MW Med</v>
      </c>
    </row>
    <row r="381" spans="1:11" x14ac:dyDescent="0.25">
      <c r="A381" s="72" t="s">
        <v>640</v>
      </c>
      <c r="B381" s="13" t="s">
        <v>641</v>
      </c>
      <c r="C381" s="13" t="s">
        <v>88</v>
      </c>
      <c r="D381" s="24">
        <v>1</v>
      </c>
      <c r="E381" s="13" t="s">
        <v>186</v>
      </c>
      <c r="F381" s="24" t="s">
        <v>23</v>
      </c>
      <c r="G381" s="13"/>
      <c r="H381" s="45">
        <v>2308.3680000000004</v>
      </c>
      <c r="I381" s="73">
        <f>+Tabla1[[#This Row],[Demanda 2021 (MWh)]]/$H$398</f>
        <v>1.2595321180492588E-4</v>
      </c>
      <c r="J381" s="92">
        <f>Tabla1[[#This Row],[Demanda 2021 (MWh)]]/(365*24)</f>
        <v>0.26351232876712333</v>
      </c>
      <c r="K381" s="21" t="str">
        <f>+IF(Tabla1[[#This Row],[MW Medios]]&gt;=30,"Mayor a 30 MW Med",IF(Tabla1[[#This Row],[MW Medios]]&gt;=5,"Entre 30 y 5 MW Med",IF(Tabla1[[#This Row],[MW Medios]]&gt;=2,"Entre 5 y 2 MW Med","Menor a 2 MW Med")))</f>
        <v>Menor a 2 MW Med</v>
      </c>
    </row>
    <row r="382" spans="1:11" x14ac:dyDescent="0.25">
      <c r="A382" s="72" t="s">
        <v>345</v>
      </c>
      <c r="B382" s="13" t="s">
        <v>346</v>
      </c>
      <c r="C382" s="13" t="s">
        <v>74</v>
      </c>
      <c r="D382" s="24">
        <v>2</v>
      </c>
      <c r="E382" s="13" t="s">
        <v>270</v>
      </c>
      <c r="F382" s="24" t="s">
        <v>23</v>
      </c>
      <c r="G382" s="13"/>
      <c r="H382" s="45">
        <v>2036.3800000000003</v>
      </c>
      <c r="I382" s="73">
        <f>+Tabla1[[#This Row],[Demanda 2021 (MWh)]]/$H$398</f>
        <v>1.1111252688276522E-4</v>
      </c>
      <c r="J382" s="92">
        <f>Tabla1[[#This Row],[Demanda 2021 (MWh)]]/(365*24)</f>
        <v>0.23246347031963474</v>
      </c>
      <c r="K382" s="21" t="str">
        <f>+IF(Tabla1[[#This Row],[MW Medios]]&gt;=30,"Mayor a 30 MW Med",IF(Tabla1[[#This Row],[MW Medios]]&gt;=5,"Entre 30 y 5 MW Med",IF(Tabla1[[#This Row],[MW Medios]]&gt;=2,"Entre 5 y 2 MW Med","Menor a 2 MW Med")))</f>
        <v>Menor a 2 MW Med</v>
      </c>
    </row>
    <row r="383" spans="1:11" x14ac:dyDescent="0.25">
      <c r="A383" s="72" t="s">
        <v>355</v>
      </c>
      <c r="B383" s="13" t="s">
        <v>356</v>
      </c>
      <c r="C383" s="13" t="s">
        <v>1506</v>
      </c>
      <c r="D383" s="24">
        <v>1</v>
      </c>
      <c r="E383" s="13" t="s">
        <v>357</v>
      </c>
      <c r="F383" s="24" t="s">
        <v>23</v>
      </c>
      <c r="G383" s="13"/>
      <c r="H383" s="45">
        <v>634.14700000000005</v>
      </c>
      <c r="I383" s="73">
        <f>+Tabla1[[#This Row],[Demanda 2021 (MWh)]]/$H$398</f>
        <v>3.4601437641857076E-5</v>
      </c>
      <c r="J383" s="92">
        <f>Tabla1[[#This Row],[Demanda 2021 (MWh)]]/(365*24)</f>
        <v>7.239121004566211E-2</v>
      </c>
      <c r="K383" s="21" t="str">
        <f>+IF(Tabla1[[#This Row],[MW Medios]]&gt;=30,"Mayor a 30 MW Med",IF(Tabla1[[#This Row],[MW Medios]]&gt;=5,"Entre 30 y 5 MW Med",IF(Tabla1[[#This Row],[MW Medios]]&gt;=2,"Entre 5 y 2 MW Med","Menor a 2 MW Med")))</f>
        <v>Menor a 2 MW Med</v>
      </c>
    </row>
    <row r="384" spans="1:11" x14ac:dyDescent="0.25">
      <c r="A384" s="72" t="s">
        <v>575</v>
      </c>
      <c r="B384" s="13" t="s">
        <v>576</v>
      </c>
      <c r="C384" s="13" t="s">
        <v>1506</v>
      </c>
      <c r="D384" s="24">
        <v>1</v>
      </c>
      <c r="E384" s="13" t="s">
        <v>200</v>
      </c>
      <c r="F384" s="24" t="s">
        <v>23</v>
      </c>
      <c r="G384" s="13"/>
      <c r="H384" s="45">
        <v>317.01300000000003</v>
      </c>
      <c r="I384" s="73">
        <f>+Tabla1[[#This Row],[Demanda 2021 (MWh)]]/$H$398</f>
        <v>1.7297417714123125E-5</v>
      </c>
      <c r="J384" s="92">
        <f>Tabla1[[#This Row],[Demanda 2021 (MWh)]]/(365*24)</f>
        <v>3.618869863013699E-2</v>
      </c>
      <c r="K384" s="21" t="str">
        <f>+IF(Tabla1[[#This Row],[MW Medios]]&gt;=30,"Mayor a 30 MW Med",IF(Tabla1[[#This Row],[MW Medios]]&gt;=5,"Entre 30 y 5 MW Med",IF(Tabla1[[#This Row],[MW Medios]]&gt;=2,"Entre 5 y 2 MW Med","Menor a 2 MW Med")))</f>
        <v>Menor a 2 MW Med</v>
      </c>
    </row>
    <row r="385" spans="1:11" x14ac:dyDescent="0.25">
      <c r="A385" s="72" t="s">
        <v>699</v>
      </c>
      <c r="B385" s="13" t="s">
        <v>700</v>
      </c>
      <c r="C385" s="13" t="s">
        <v>1506</v>
      </c>
      <c r="D385" s="24">
        <v>1</v>
      </c>
      <c r="E385" s="13" t="s">
        <v>200</v>
      </c>
      <c r="F385" s="24" t="s">
        <v>23</v>
      </c>
      <c r="G385" s="13"/>
      <c r="H385" s="45">
        <v>305.57000000000005</v>
      </c>
      <c r="I385" s="73">
        <f>+Tabla1[[#This Row],[Demanda 2021 (MWh)]]/$H$398</f>
        <v>1.667304473603481E-5</v>
      </c>
      <c r="J385" s="92">
        <f>Tabla1[[#This Row],[Demanda 2021 (MWh)]]/(365*24)</f>
        <v>3.4882420091324209E-2</v>
      </c>
      <c r="K385" s="21" t="str">
        <f>+IF(Tabla1[[#This Row],[MW Medios]]&gt;=30,"Mayor a 30 MW Med",IF(Tabla1[[#This Row],[MW Medios]]&gt;=5,"Entre 30 y 5 MW Med",IF(Tabla1[[#This Row],[MW Medios]]&gt;=2,"Entre 5 y 2 MW Med","Menor a 2 MW Med")))</f>
        <v>Menor a 2 MW Med</v>
      </c>
    </row>
    <row r="386" spans="1:11" x14ac:dyDescent="0.25">
      <c r="A386" s="72" t="s">
        <v>3013</v>
      </c>
      <c r="B386" s="13" t="s">
        <v>3014</v>
      </c>
      <c r="C386" s="28" t="s">
        <v>25</v>
      </c>
      <c r="D386" s="24">
        <v>2</v>
      </c>
      <c r="E386" s="13" t="s">
        <v>534</v>
      </c>
      <c r="F386" s="24" t="s">
        <v>23</v>
      </c>
      <c r="G386" s="13"/>
      <c r="H386" s="45">
        <v>227.96799999999999</v>
      </c>
      <c r="I386" s="73">
        <f>+Tabla1[[#This Row],[Demanda 2021 (MWh)]]/$H$398</f>
        <v>1.2438788697792267E-5</v>
      </c>
      <c r="J386" s="92">
        <f>Tabla1[[#This Row],[Demanda 2021 (MWh)]]/(365*24)</f>
        <v>2.6023744292237441E-2</v>
      </c>
      <c r="K386" s="21" t="str">
        <f>+IF(Tabla1[[#This Row],[MW Medios]]&gt;=30,"Mayor a 30 MW Med",IF(Tabla1[[#This Row],[MW Medios]]&gt;=5,"Entre 30 y 5 MW Med",IF(Tabla1[[#This Row],[MW Medios]]&gt;=2,"Entre 5 y 2 MW Med","Menor a 2 MW Med")))</f>
        <v>Menor a 2 MW Med</v>
      </c>
    </row>
    <row r="387" spans="1:11" x14ac:dyDescent="0.25">
      <c r="A387" s="72" t="s">
        <v>790</v>
      </c>
      <c r="B387" s="13" t="s">
        <v>791</v>
      </c>
      <c r="C387" s="13" t="s">
        <v>1506</v>
      </c>
      <c r="D387" s="24">
        <v>1</v>
      </c>
      <c r="E387" s="13" t="s">
        <v>267</v>
      </c>
      <c r="F387" s="24" t="s">
        <v>23</v>
      </c>
      <c r="G387" s="13"/>
      <c r="H387" s="45">
        <v>209.572</v>
      </c>
      <c r="I387" s="73">
        <f>+Tabla1[[#This Row],[Demanda 2021 (MWh)]]/$H$398</f>
        <v>1.1435033973951261E-5</v>
      </c>
      <c r="J387" s="92">
        <f>Tabla1[[#This Row],[Demanda 2021 (MWh)]]/(365*24)</f>
        <v>2.3923744292237443E-2</v>
      </c>
      <c r="K387" s="21" t="str">
        <f>+IF(Tabla1[[#This Row],[MW Medios]]&gt;=30,"Mayor a 30 MW Med",IF(Tabla1[[#This Row],[MW Medios]]&gt;=5,"Entre 30 y 5 MW Med",IF(Tabla1[[#This Row],[MW Medios]]&gt;=2,"Entre 5 y 2 MW Med","Menor a 2 MW Med")))</f>
        <v>Menor a 2 MW Med</v>
      </c>
    </row>
    <row r="388" spans="1:11" x14ac:dyDescent="0.25">
      <c r="A388" s="72" t="s">
        <v>823</v>
      </c>
      <c r="B388" s="13" t="s">
        <v>824</v>
      </c>
      <c r="C388" s="13" t="s">
        <v>7</v>
      </c>
      <c r="D388" s="24">
        <v>2</v>
      </c>
      <c r="E388" s="13" t="s">
        <v>240</v>
      </c>
      <c r="F388" s="24" t="s">
        <v>23</v>
      </c>
      <c r="G388" s="13"/>
      <c r="H388" s="45">
        <v>145.61599999999999</v>
      </c>
      <c r="I388" s="73">
        <f>+Tabla1[[#This Row],[Demanda 2021 (MWh)]]/$H$398</f>
        <v>7.9453548525131532E-6</v>
      </c>
      <c r="J388" s="92">
        <f>Tabla1[[#This Row],[Demanda 2021 (MWh)]]/(365*24)</f>
        <v>1.6622831050228309E-2</v>
      </c>
      <c r="K388" s="21" t="str">
        <f>+IF(Tabla1[[#This Row],[MW Medios]]&gt;=30,"Mayor a 30 MW Med",IF(Tabla1[[#This Row],[MW Medios]]&gt;=5,"Entre 30 y 5 MW Med",IF(Tabla1[[#This Row],[MW Medios]]&gt;=2,"Entre 5 y 2 MW Med","Menor a 2 MW Med")))</f>
        <v>Menor a 2 MW Med</v>
      </c>
    </row>
    <row r="389" spans="1:11" x14ac:dyDescent="0.25">
      <c r="A389" s="72" t="s">
        <v>375</v>
      </c>
      <c r="B389" s="13" t="s">
        <v>376</v>
      </c>
      <c r="C389" s="13" t="s">
        <v>96</v>
      </c>
      <c r="D389" s="24">
        <v>2</v>
      </c>
      <c r="E389" s="13"/>
      <c r="F389" s="24" t="s">
        <v>23</v>
      </c>
      <c r="G389" s="13"/>
      <c r="H389" s="45">
        <v>20.704000000000001</v>
      </c>
      <c r="I389" s="73">
        <f>+Tabla1[[#This Row],[Demanda 2021 (MWh)]]/$H$398</f>
        <v>1.1296878561863557E-6</v>
      </c>
      <c r="J389" s="92">
        <f>Tabla1[[#This Row],[Demanda 2021 (MWh)]]/(365*24)</f>
        <v>2.3634703196347031E-3</v>
      </c>
      <c r="K389" s="21" t="str">
        <f>+IF(Tabla1[[#This Row],[MW Medios]]&gt;=30,"Mayor a 30 MW Med",IF(Tabla1[[#This Row],[MW Medios]]&gt;=5,"Entre 30 y 5 MW Med",IF(Tabla1[[#This Row],[MW Medios]]&gt;=2,"Entre 5 y 2 MW Med","Menor a 2 MW Med")))</f>
        <v>Menor a 2 MW Med</v>
      </c>
    </row>
    <row r="390" spans="1:11" x14ac:dyDescent="0.25">
      <c r="A390" s="72" t="s">
        <v>760</v>
      </c>
      <c r="B390" s="13" t="s">
        <v>761</v>
      </c>
      <c r="C390" s="13" t="s">
        <v>61</v>
      </c>
      <c r="D390" s="24">
        <v>2</v>
      </c>
      <c r="E390" s="13" t="s">
        <v>762</v>
      </c>
      <c r="F390" s="24" t="s">
        <v>23</v>
      </c>
      <c r="G390" s="13"/>
      <c r="H390" s="45">
        <v>5.9569999999999999</v>
      </c>
      <c r="I390" s="73">
        <f>+Tabla1[[#This Row],[Demanda 2021 (MWh)]]/$H$398</f>
        <v>3.2503625189828634E-7</v>
      </c>
      <c r="J390" s="92">
        <f>Tabla1[[#This Row],[Demanda 2021 (MWh)]]/(365*24)</f>
        <v>6.8002283105022827E-4</v>
      </c>
      <c r="K390" s="21" t="str">
        <f>+IF(Tabla1[[#This Row],[MW Medios]]&gt;=30,"Mayor a 30 MW Med",IF(Tabla1[[#This Row],[MW Medios]]&gt;=5,"Entre 30 y 5 MW Med",IF(Tabla1[[#This Row],[MW Medios]]&gt;=2,"Entre 5 y 2 MW Med","Menor a 2 MW Med")))</f>
        <v>Menor a 2 MW Med</v>
      </c>
    </row>
    <row r="391" spans="1:11" x14ac:dyDescent="0.25">
      <c r="A391" s="72" t="s">
        <v>418</v>
      </c>
      <c r="B391" s="13" t="s">
        <v>1045</v>
      </c>
      <c r="C391" s="13" t="s">
        <v>1506</v>
      </c>
      <c r="D391" s="24">
        <v>1</v>
      </c>
      <c r="E391" s="13" t="s">
        <v>179</v>
      </c>
      <c r="F391" s="24" t="s">
        <v>23</v>
      </c>
      <c r="G391" s="13"/>
      <c r="H391" s="45">
        <v>0</v>
      </c>
      <c r="I391" s="73">
        <f>+Tabla1[[#This Row],[Demanda 2021 (MWh)]]/$H$398</f>
        <v>0</v>
      </c>
      <c r="J391" s="92">
        <f>Tabla1[[#This Row],[Demanda 2021 (MWh)]]/(365*24)</f>
        <v>0</v>
      </c>
      <c r="K391" s="21" t="str">
        <f>+IF(Tabla1[[#This Row],[MW Medios]]&gt;=30,"Mayor a 30 MW Med",IF(Tabla1[[#This Row],[MW Medios]]&gt;=5,"Entre 30 y 5 MW Med",IF(Tabla1[[#This Row],[MW Medios]]&gt;=2,"Entre 5 y 2 MW Med","Menor a 2 MW Med")))</f>
        <v>Menor a 2 MW Med</v>
      </c>
    </row>
    <row r="392" spans="1:11" x14ac:dyDescent="0.25">
      <c r="A392" s="72" t="s">
        <v>549</v>
      </c>
      <c r="B392" s="13" t="s">
        <v>550</v>
      </c>
      <c r="C392" s="13" t="s">
        <v>1506</v>
      </c>
      <c r="D392" s="24">
        <v>1</v>
      </c>
      <c r="E392" s="13" t="s">
        <v>179</v>
      </c>
      <c r="F392" s="24" t="s">
        <v>23</v>
      </c>
      <c r="G392" s="13"/>
      <c r="H392" s="45">
        <v>0</v>
      </c>
      <c r="I392" s="73">
        <f>+Tabla1[[#This Row],[Demanda 2021 (MWh)]]/$H$398</f>
        <v>0</v>
      </c>
      <c r="J392" s="92">
        <f>Tabla1[[#This Row],[Demanda 2021 (MWh)]]/(365*24)</f>
        <v>0</v>
      </c>
      <c r="K392" s="21" t="str">
        <f>+IF(Tabla1[[#This Row],[MW Medios]]&gt;=30,"Mayor a 30 MW Med",IF(Tabla1[[#This Row],[MW Medios]]&gt;=5,"Entre 30 y 5 MW Med",IF(Tabla1[[#This Row],[MW Medios]]&gt;=2,"Entre 5 y 2 MW Med","Menor a 2 MW Med")))</f>
        <v>Menor a 2 MW Med</v>
      </c>
    </row>
    <row r="393" spans="1:11" x14ac:dyDescent="0.25">
      <c r="A393" s="72" t="s">
        <v>747</v>
      </c>
      <c r="B393" s="13" t="s">
        <v>748</v>
      </c>
      <c r="C393" s="28" t="s">
        <v>61</v>
      </c>
      <c r="D393" s="24">
        <v>2</v>
      </c>
      <c r="E393" s="13" t="s">
        <v>749</v>
      </c>
      <c r="F393" s="24" t="s">
        <v>23</v>
      </c>
      <c r="G393" s="13" t="s">
        <v>23</v>
      </c>
      <c r="H393" s="45">
        <v>0</v>
      </c>
      <c r="I393" s="73">
        <f>+Tabla1[[#This Row],[Demanda 2021 (MWh)]]/$H$398</f>
        <v>0</v>
      </c>
      <c r="J393" s="92">
        <f>Tabla1[[#This Row],[Demanda 2021 (MWh)]]/(365*24)</f>
        <v>0</v>
      </c>
      <c r="K393" s="21" t="str">
        <f>+IF(Tabla1[[#This Row],[MW Medios]]&gt;=30,"Mayor a 30 MW Med",IF(Tabla1[[#This Row],[MW Medios]]&gt;=5,"Entre 30 y 5 MW Med",IF(Tabla1[[#This Row],[MW Medios]]&gt;=2,"Entre 5 y 2 MW Med","Menor a 2 MW Med")))</f>
        <v>Menor a 2 MW Med</v>
      </c>
    </row>
    <row r="394" spans="1:11" x14ac:dyDescent="0.25">
      <c r="A394" s="72" t="s">
        <v>836</v>
      </c>
      <c r="B394" s="13" t="s">
        <v>837</v>
      </c>
      <c r="C394" s="13" t="s">
        <v>88</v>
      </c>
      <c r="D394" s="24">
        <v>1</v>
      </c>
      <c r="E394" s="13" t="s">
        <v>186</v>
      </c>
      <c r="F394" s="24" t="s">
        <v>23</v>
      </c>
      <c r="G394" s="13"/>
      <c r="H394" s="45">
        <v>0</v>
      </c>
      <c r="I394" s="73">
        <f>+Tabla1[[#This Row],[Demanda 2021 (MWh)]]/$H$398</f>
        <v>0</v>
      </c>
      <c r="J394" s="92">
        <f>Tabla1[[#This Row],[Demanda 2021 (MWh)]]/(365*24)</f>
        <v>0</v>
      </c>
      <c r="K394" s="21" t="str">
        <f>+IF(Tabla1[[#This Row],[MW Medios]]&gt;=30,"Mayor a 30 MW Med",IF(Tabla1[[#This Row],[MW Medios]]&gt;=5,"Entre 30 y 5 MW Med",IF(Tabla1[[#This Row],[MW Medios]]&gt;=2,"Entre 5 y 2 MW Med","Menor a 2 MW Med")))</f>
        <v>Menor a 2 MW Med</v>
      </c>
    </row>
    <row r="395" spans="1:11" x14ac:dyDescent="0.25">
      <c r="A395" s="72" t="s">
        <v>1023</v>
      </c>
      <c r="B395" s="13" t="s">
        <v>1024</v>
      </c>
      <c r="C395" s="28" t="s">
        <v>125</v>
      </c>
      <c r="D395" s="24">
        <v>2</v>
      </c>
      <c r="E395" s="13" t="s">
        <v>240</v>
      </c>
      <c r="F395" s="24" t="s">
        <v>23</v>
      </c>
      <c r="G395" s="13" t="s">
        <v>23</v>
      </c>
      <c r="H395" s="45">
        <v>0</v>
      </c>
      <c r="I395" s="73">
        <f>+Tabla1[[#This Row],[Demanda 2021 (MWh)]]/$H$398</f>
        <v>0</v>
      </c>
      <c r="J395" s="92">
        <f>Tabla1[[#This Row],[Demanda 2021 (MWh)]]/(365*24)</f>
        <v>0</v>
      </c>
      <c r="K395" s="21" t="str">
        <f>+IF(Tabla1[[#This Row],[MW Medios]]&gt;=30,"Mayor a 30 MW Med",IF(Tabla1[[#This Row],[MW Medios]]&gt;=5,"Entre 30 y 5 MW Med",IF(Tabla1[[#This Row],[MW Medios]]&gt;=2,"Entre 5 y 2 MW Med","Menor a 2 MW Med")))</f>
        <v>Menor a 2 MW Med</v>
      </c>
    </row>
    <row r="396" spans="1:11" x14ac:dyDescent="0.25">
      <c r="A396" s="72" t="s">
        <v>3019</v>
      </c>
      <c r="B396" s="13" t="s">
        <v>3020</v>
      </c>
      <c r="C396" s="28" t="s">
        <v>1506</v>
      </c>
      <c r="D396" s="24">
        <v>1</v>
      </c>
      <c r="E396" s="13" t="s">
        <v>179</v>
      </c>
      <c r="F396" s="24" t="s">
        <v>23</v>
      </c>
      <c r="G396" s="13"/>
      <c r="H396" s="45">
        <v>0</v>
      </c>
      <c r="I396" s="73">
        <f>+Tabla1[[#This Row],[Demanda 2021 (MWh)]]/$H$398</f>
        <v>0</v>
      </c>
      <c r="J396" s="92">
        <f>Tabla1[[#This Row],[Demanda 2021 (MWh)]]/(365*24)</f>
        <v>0</v>
      </c>
      <c r="K396" s="21" t="str">
        <f>+IF(Tabla1[[#This Row],[MW Medios]]&gt;=30,"Mayor a 30 MW Med",IF(Tabla1[[#This Row],[MW Medios]]&gt;=5,"Entre 30 y 5 MW Med",IF(Tabla1[[#This Row],[MW Medios]]&gt;=2,"Entre 5 y 2 MW Med","Menor a 2 MW Med")))</f>
        <v>Menor a 2 MW Med</v>
      </c>
    </row>
    <row r="398" spans="1:11" x14ac:dyDescent="0.25">
      <c r="H398" s="71">
        <f>SUM(H2:H396)</f>
        <v>18327186.475999992</v>
      </c>
    </row>
    <row r="400" spans="1:11" x14ac:dyDescent="0.25">
      <c r="B400" s="30"/>
      <c r="C400" s="31" t="s">
        <v>3229</v>
      </c>
      <c r="D400" s="31" t="s">
        <v>3230</v>
      </c>
    </row>
    <row r="401" spans="2:4" x14ac:dyDescent="0.25">
      <c r="B401" s="32" t="s">
        <v>3225</v>
      </c>
      <c r="C401" s="1">
        <f>+COUNTIF(Tabla1[Presentó Alivio de Cargas],"SI")</f>
        <v>242</v>
      </c>
      <c r="D401" s="33">
        <f>SUMIF(Tabla1[Presentó Alivio de Cargas],"SI",Tabla1[Demanda 2021 (%)])</f>
        <v>0.81014579747106896</v>
      </c>
    </row>
    <row r="402" spans="2:4" x14ac:dyDescent="0.25">
      <c r="B402" s="32" t="s">
        <v>3226</v>
      </c>
      <c r="C402" s="1">
        <f>+COUNTIF(Tabla1[Presentó Alivio de Cargas],"NO")</f>
        <v>153</v>
      </c>
      <c r="D402" s="33">
        <f>SUMIF(Tabla1[Presentó Alivio de Cargas],"no",Tabla1[Demanda 2021 (%)])</f>
        <v>0.1898542025289317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5E5D17-06F5-4AC2-A103-C80B6163B331}">
  <dimension ref="A1:L721"/>
  <sheetViews>
    <sheetView workbookViewId="0">
      <pane ySplit="1" topLeftCell="A2" activePane="bottomLeft" state="frozen"/>
      <selection pane="bottomLeft"/>
    </sheetView>
  </sheetViews>
  <sheetFormatPr baseColWidth="10" defaultColWidth="11.42578125" defaultRowHeight="15" x14ac:dyDescent="0.25"/>
  <cols>
    <col min="1" max="1" width="12.5703125" style="12" bestFit="1" customWidth="1"/>
    <col min="2" max="2" width="12.7109375" style="12" bestFit="1" customWidth="1"/>
    <col min="3" max="3" width="35.28515625" style="12" customWidth="1"/>
    <col min="4" max="4" width="13.42578125" style="12" bestFit="1" customWidth="1"/>
    <col min="5" max="5" width="36" style="12" customWidth="1"/>
    <col min="6" max="6" width="13.5703125" style="12" bestFit="1" customWidth="1"/>
    <col min="7" max="7" width="14.85546875" style="12" bestFit="1" customWidth="1"/>
    <col min="8" max="8" width="11.7109375" style="12" customWidth="1"/>
    <col min="9" max="12" width="14.7109375" style="12" customWidth="1"/>
    <col min="13" max="16384" width="11.42578125" style="12"/>
  </cols>
  <sheetData>
    <row r="1" spans="1:12" ht="30" x14ac:dyDescent="0.25">
      <c r="A1" s="20" t="s">
        <v>1951</v>
      </c>
      <c r="B1" s="20" t="s">
        <v>3021</v>
      </c>
      <c r="C1" s="20" t="s">
        <v>1048</v>
      </c>
      <c r="D1" s="20" t="s">
        <v>3203</v>
      </c>
      <c r="E1" s="20" t="s">
        <v>1049</v>
      </c>
      <c r="F1" s="20" t="s">
        <v>1952</v>
      </c>
      <c r="G1" s="20" t="s">
        <v>3254</v>
      </c>
      <c r="H1" s="20" t="s">
        <v>1953</v>
      </c>
      <c r="I1" s="20" t="s">
        <v>3211</v>
      </c>
      <c r="J1" s="20" t="s">
        <v>3212</v>
      </c>
      <c r="K1" s="20" t="s">
        <v>3213</v>
      </c>
      <c r="L1" s="20" t="s">
        <v>3214</v>
      </c>
    </row>
    <row r="2" spans="1:12" x14ac:dyDescent="0.25">
      <c r="A2" s="41" t="s">
        <v>1959</v>
      </c>
      <c r="B2" s="41" t="s">
        <v>3099</v>
      </c>
      <c r="C2" s="41" t="s">
        <v>3100</v>
      </c>
      <c r="D2" s="41" t="s">
        <v>3101</v>
      </c>
      <c r="E2" s="41" t="s">
        <v>3102</v>
      </c>
      <c r="F2" s="41" t="s">
        <v>2051</v>
      </c>
      <c r="G2" s="41" t="s">
        <v>3103</v>
      </c>
      <c r="H2" s="88">
        <v>2</v>
      </c>
      <c r="I2" s="89" t="s">
        <v>3216</v>
      </c>
      <c r="J2" s="89" t="s">
        <v>3216</v>
      </c>
      <c r="K2" s="89" t="s">
        <v>3216</v>
      </c>
      <c r="L2" s="89" t="s">
        <v>3216</v>
      </c>
    </row>
    <row r="3" spans="1:12" x14ac:dyDescent="0.25">
      <c r="A3" s="41" t="s">
        <v>2032</v>
      </c>
      <c r="B3" s="41" t="s">
        <v>3062</v>
      </c>
      <c r="C3" s="41" t="s">
        <v>3063</v>
      </c>
      <c r="D3" s="41" t="s">
        <v>3064</v>
      </c>
      <c r="E3" s="41" t="s">
        <v>3065</v>
      </c>
      <c r="F3" s="41" t="s">
        <v>2051</v>
      </c>
      <c r="G3" s="41" t="s">
        <v>3066</v>
      </c>
      <c r="H3" s="88">
        <v>1.5</v>
      </c>
      <c r="I3" s="89" t="s">
        <v>3216</v>
      </c>
      <c r="J3" s="89" t="s">
        <v>3216</v>
      </c>
      <c r="K3" s="89" t="s">
        <v>3216</v>
      </c>
      <c r="L3" s="89" t="s">
        <v>3216</v>
      </c>
    </row>
    <row r="4" spans="1:12" x14ac:dyDescent="0.25">
      <c r="A4" s="41" t="s">
        <v>1955</v>
      </c>
      <c r="B4" s="41" t="s">
        <v>1516</v>
      </c>
      <c r="C4" s="41" t="s">
        <v>1517</v>
      </c>
      <c r="D4" s="41" t="s">
        <v>1518</v>
      </c>
      <c r="E4" s="41" t="s">
        <v>1956</v>
      </c>
      <c r="F4" s="41" t="s">
        <v>1957</v>
      </c>
      <c r="G4" s="41" t="s">
        <v>1958</v>
      </c>
      <c r="H4" s="88">
        <v>25</v>
      </c>
      <c r="I4" s="89" t="s">
        <v>5</v>
      </c>
      <c r="J4" s="89" t="s">
        <v>3217</v>
      </c>
      <c r="K4" s="89" t="s">
        <v>3217</v>
      </c>
      <c r="L4" s="89" t="s">
        <v>3217</v>
      </c>
    </row>
    <row r="5" spans="1:12" x14ac:dyDescent="0.25">
      <c r="A5" s="41" t="s">
        <v>1959</v>
      </c>
      <c r="B5" s="41" t="s">
        <v>1302</v>
      </c>
      <c r="C5" s="41" t="s">
        <v>1303</v>
      </c>
      <c r="D5" s="41" t="s">
        <v>1304</v>
      </c>
      <c r="E5" s="41" t="s">
        <v>1960</v>
      </c>
      <c r="F5" s="41" t="s">
        <v>1961</v>
      </c>
      <c r="G5" s="41" t="s">
        <v>1962</v>
      </c>
      <c r="H5" s="88">
        <v>46.1</v>
      </c>
      <c r="I5" s="89" t="s">
        <v>23</v>
      </c>
      <c r="J5" s="89" t="s">
        <v>3218</v>
      </c>
      <c r="K5" s="89" t="s">
        <v>3217</v>
      </c>
      <c r="L5" s="89" t="s">
        <v>3217</v>
      </c>
    </row>
    <row r="6" spans="1:12" x14ac:dyDescent="0.25">
      <c r="A6" s="41" t="s">
        <v>1959</v>
      </c>
      <c r="B6" s="41" t="s">
        <v>1302</v>
      </c>
      <c r="C6" s="41" t="s">
        <v>1303</v>
      </c>
      <c r="D6" s="41" t="s">
        <v>1304</v>
      </c>
      <c r="E6" s="41" t="s">
        <v>1960</v>
      </c>
      <c r="F6" s="41" t="s">
        <v>1961</v>
      </c>
      <c r="G6" s="41" t="s">
        <v>1963</v>
      </c>
      <c r="H6" s="88">
        <v>46.1</v>
      </c>
      <c r="I6" s="89" t="s">
        <v>23</v>
      </c>
      <c r="J6" s="89" t="s">
        <v>3218</v>
      </c>
      <c r="K6" s="89" t="s">
        <v>3217</v>
      </c>
      <c r="L6" s="89" t="s">
        <v>3217</v>
      </c>
    </row>
    <row r="7" spans="1:12" x14ac:dyDescent="0.25">
      <c r="A7" s="41" t="s">
        <v>1959</v>
      </c>
      <c r="B7" s="41" t="s">
        <v>1302</v>
      </c>
      <c r="C7" s="41" t="s">
        <v>1303</v>
      </c>
      <c r="D7" s="41" t="s">
        <v>1304</v>
      </c>
      <c r="E7" s="41" t="s">
        <v>1960</v>
      </c>
      <c r="F7" s="41" t="s">
        <v>1961</v>
      </c>
      <c r="G7" s="41" t="s">
        <v>1964</v>
      </c>
      <c r="H7" s="88">
        <v>46.1</v>
      </c>
      <c r="I7" s="89" t="s">
        <v>23</v>
      </c>
      <c r="J7" s="89" t="s">
        <v>3218</v>
      </c>
      <c r="K7" s="89" t="s">
        <v>3217</v>
      </c>
      <c r="L7" s="89" t="s">
        <v>3217</v>
      </c>
    </row>
    <row r="8" spans="1:12" x14ac:dyDescent="0.25">
      <c r="A8" s="41" t="s">
        <v>1959</v>
      </c>
      <c r="B8" s="41" t="s">
        <v>1302</v>
      </c>
      <c r="C8" s="41" t="s">
        <v>1303</v>
      </c>
      <c r="D8" s="41" t="s">
        <v>1304</v>
      </c>
      <c r="E8" s="41" t="s">
        <v>1960</v>
      </c>
      <c r="F8" s="41" t="s">
        <v>1961</v>
      </c>
      <c r="G8" s="41" t="s">
        <v>1965</v>
      </c>
      <c r="H8" s="88">
        <v>46.1</v>
      </c>
      <c r="I8" s="89" t="s">
        <v>23</v>
      </c>
      <c r="J8" s="89" t="s">
        <v>3218</v>
      </c>
      <c r="K8" s="89" t="s">
        <v>3217</v>
      </c>
      <c r="L8" s="89" t="s">
        <v>3217</v>
      </c>
    </row>
    <row r="9" spans="1:12" x14ac:dyDescent="0.25">
      <c r="A9" s="41" t="s">
        <v>1966</v>
      </c>
      <c r="B9" s="41" t="s">
        <v>1273</v>
      </c>
      <c r="C9" s="41" t="s">
        <v>1274</v>
      </c>
      <c r="D9" s="41" t="s">
        <v>1275</v>
      </c>
      <c r="E9" s="41" t="s">
        <v>1967</v>
      </c>
      <c r="F9" s="41" t="s">
        <v>1968</v>
      </c>
      <c r="G9" s="41" t="s">
        <v>1969</v>
      </c>
      <c r="H9" s="88">
        <v>48</v>
      </c>
      <c r="I9" s="89" t="s">
        <v>5</v>
      </c>
      <c r="J9" s="89" t="s">
        <v>3217</v>
      </c>
      <c r="K9" s="89" t="s">
        <v>3219</v>
      </c>
      <c r="L9" s="89" t="s">
        <v>3219</v>
      </c>
    </row>
    <row r="10" spans="1:12" x14ac:dyDescent="0.25">
      <c r="A10" s="41" t="s">
        <v>1970</v>
      </c>
      <c r="B10" s="41" t="s">
        <v>3013</v>
      </c>
      <c r="C10" s="41" t="s">
        <v>3014</v>
      </c>
      <c r="D10" s="41" t="s">
        <v>3104</v>
      </c>
      <c r="E10" s="41" t="s">
        <v>3105</v>
      </c>
      <c r="F10" s="41" t="s">
        <v>1957</v>
      </c>
      <c r="G10" s="41" t="s">
        <v>3106</v>
      </c>
      <c r="H10" s="88">
        <v>1</v>
      </c>
      <c r="I10" s="89" t="s">
        <v>3216</v>
      </c>
      <c r="J10" s="89" t="s">
        <v>3216</v>
      </c>
      <c r="K10" s="89" t="s">
        <v>3216</v>
      </c>
      <c r="L10" s="89" t="s">
        <v>3216</v>
      </c>
    </row>
    <row r="11" spans="1:12" x14ac:dyDescent="0.25">
      <c r="A11" s="41" t="s">
        <v>1970</v>
      </c>
      <c r="B11" s="41" t="s">
        <v>1418</v>
      </c>
      <c r="C11" s="41" t="s">
        <v>1419</v>
      </c>
      <c r="D11" s="41" t="s">
        <v>1420</v>
      </c>
      <c r="E11" s="41" t="s">
        <v>1971</v>
      </c>
      <c r="F11" s="41" t="s">
        <v>1972</v>
      </c>
      <c r="G11" s="41" t="s">
        <v>1973</v>
      </c>
      <c r="H11" s="88">
        <v>75</v>
      </c>
      <c r="I11" s="89" t="s">
        <v>5</v>
      </c>
      <c r="J11" s="89" t="s">
        <v>3219</v>
      </c>
      <c r="K11" s="89" t="s">
        <v>3217</v>
      </c>
      <c r="L11" s="89" t="s">
        <v>3217</v>
      </c>
    </row>
    <row r="12" spans="1:12" x14ac:dyDescent="0.25">
      <c r="A12" s="41" t="s">
        <v>1970</v>
      </c>
      <c r="B12" s="41" t="s">
        <v>1418</v>
      </c>
      <c r="C12" s="41" t="s">
        <v>1419</v>
      </c>
      <c r="D12" s="41" t="s">
        <v>1420</v>
      </c>
      <c r="E12" s="41" t="s">
        <v>1971</v>
      </c>
      <c r="F12" s="41" t="s">
        <v>1972</v>
      </c>
      <c r="G12" s="41" t="s">
        <v>1974</v>
      </c>
      <c r="H12" s="88">
        <v>75</v>
      </c>
      <c r="I12" s="89" t="s">
        <v>5</v>
      </c>
      <c r="J12" s="89" t="s">
        <v>3219</v>
      </c>
      <c r="K12" s="89" t="s">
        <v>3217</v>
      </c>
      <c r="L12" s="89" t="s">
        <v>3217</v>
      </c>
    </row>
    <row r="13" spans="1:12" x14ac:dyDescent="0.25">
      <c r="A13" s="41" t="s">
        <v>1975</v>
      </c>
      <c r="B13" s="41" t="s">
        <v>1565</v>
      </c>
      <c r="C13" s="41" t="s">
        <v>1566</v>
      </c>
      <c r="D13" s="41" t="s">
        <v>1567</v>
      </c>
      <c r="E13" s="41" t="s">
        <v>1976</v>
      </c>
      <c r="F13" s="41" t="s">
        <v>1961</v>
      </c>
      <c r="G13" s="41" t="s">
        <v>1977</v>
      </c>
      <c r="H13" s="88">
        <v>262.98</v>
      </c>
      <c r="I13" s="89" t="s">
        <v>5</v>
      </c>
      <c r="J13" s="89" t="s">
        <v>3217</v>
      </c>
      <c r="K13" s="89" t="s">
        <v>3217</v>
      </c>
      <c r="L13" s="89" t="s">
        <v>3217</v>
      </c>
    </row>
    <row r="14" spans="1:12" x14ac:dyDescent="0.25">
      <c r="A14" s="41" t="s">
        <v>1975</v>
      </c>
      <c r="B14" s="41" t="s">
        <v>1565</v>
      </c>
      <c r="C14" s="41" t="s">
        <v>1566</v>
      </c>
      <c r="D14" s="41" t="s">
        <v>1567</v>
      </c>
      <c r="E14" s="41" t="s">
        <v>1976</v>
      </c>
      <c r="F14" s="41" t="s">
        <v>1961</v>
      </c>
      <c r="G14" s="41" t="s">
        <v>1978</v>
      </c>
      <c r="H14" s="88">
        <v>262.98</v>
      </c>
      <c r="I14" s="89" t="s">
        <v>5</v>
      </c>
      <c r="J14" s="89" t="s">
        <v>3217</v>
      </c>
      <c r="K14" s="89" t="s">
        <v>3217</v>
      </c>
      <c r="L14" s="89" t="s">
        <v>3217</v>
      </c>
    </row>
    <row r="15" spans="1:12" x14ac:dyDescent="0.25">
      <c r="A15" s="41" t="s">
        <v>1975</v>
      </c>
      <c r="B15" s="41" t="s">
        <v>1565</v>
      </c>
      <c r="C15" s="41" t="s">
        <v>1566</v>
      </c>
      <c r="D15" s="41" t="s">
        <v>1567</v>
      </c>
      <c r="E15" s="41" t="s">
        <v>1976</v>
      </c>
      <c r="F15" s="41" t="s">
        <v>1961</v>
      </c>
      <c r="G15" s="41" t="s">
        <v>1979</v>
      </c>
      <c r="H15" s="88">
        <v>24.25</v>
      </c>
      <c r="I15" s="89" t="s">
        <v>23</v>
      </c>
      <c r="J15" s="89" t="s">
        <v>3218</v>
      </c>
      <c r="K15" s="89" t="s">
        <v>3217</v>
      </c>
      <c r="L15" s="89" t="s">
        <v>3217</v>
      </c>
    </row>
    <row r="16" spans="1:12" x14ac:dyDescent="0.25">
      <c r="A16" s="41" t="s">
        <v>1975</v>
      </c>
      <c r="B16" s="41" t="s">
        <v>1565</v>
      </c>
      <c r="C16" s="41" t="s">
        <v>1566</v>
      </c>
      <c r="D16" s="41" t="s">
        <v>1567</v>
      </c>
      <c r="E16" s="41" t="s">
        <v>1976</v>
      </c>
      <c r="F16" s="41" t="s">
        <v>1980</v>
      </c>
      <c r="G16" s="41" t="s">
        <v>1981</v>
      </c>
      <c r="H16" s="88">
        <v>319.3</v>
      </c>
      <c r="I16" s="89" t="s">
        <v>5</v>
      </c>
      <c r="J16" s="89" t="s">
        <v>3220</v>
      </c>
      <c r="K16" s="89" t="s">
        <v>3217</v>
      </c>
      <c r="L16" s="89" t="s">
        <v>3217</v>
      </c>
    </row>
    <row r="17" spans="1:12" x14ac:dyDescent="0.25">
      <c r="A17" s="41" t="s">
        <v>1982</v>
      </c>
      <c r="B17" s="41" t="s">
        <v>1631</v>
      </c>
      <c r="C17" s="41" t="s">
        <v>1632</v>
      </c>
      <c r="D17" s="41" t="s">
        <v>1633</v>
      </c>
      <c r="E17" s="41" t="s">
        <v>1983</v>
      </c>
      <c r="F17" s="41" t="s">
        <v>1957</v>
      </c>
      <c r="G17" s="41" t="s">
        <v>1984</v>
      </c>
      <c r="H17" s="88">
        <v>15</v>
      </c>
      <c r="I17" s="89" t="s">
        <v>3216</v>
      </c>
      <c r="J17" s="89" t="s">
        <v>3216</v>
      </c>
      <c r="K17" s="89" t="s">
        <v>3216</v>
      </c>
      <c r="L17" s="89" t="s">
        <v>3216</v>
      </c>
    </row>
    <row r="18" spans="1:12" x14ac:dyDescent="0.25">
      <c r="A18" s="41" t="s">
        <v>1959</v>
      </c>
      <c r="B18" s="41" t="s">
        <v>1340</v>
      </c>
      <c r="C18" s="41" t="s">
        <v>1341</v>
      </c>
      <c r="D18" s="41" t="s">
        <v>1342</v>
      </c>
      <c r="E18" s="41" t="s">
        <v>1985</v>
      </c>
      <c r="F18" s="41" t="s">
        <v>1972</v>
      </c>
      <c r="G18" s="41" t="s">
        <v>1986</v>
      </c>
      <c r="H18" s="88">
        <v>262.5</v>
      </c>
      <c r="I18" s="89" t="s">
        <v>23</v>
      </c>
      <c r="J18" s="89" t="s">
        <v>3218</v>
      </c>
      <c r="K18" s="89" t="s">
        <v>3217</v>
      </c>
      <c r="L18" s="89" t="s">
        <v>3217</v>
      </c>
    </row>
    <row r="19" spans="1:12" x14ac:dyDescent="0.25">
      <c r="A19" s="41" t="s">
        <v>1959</v>
      </c>
      <c r="B19" s="41" t="s">
        <v>1340</v>
      </c>
      <c r="C19" s="41" t="s">
        <v>1341</v>
      </c>
      <c r="D19" s="41" t="s">
        <v>1342</v>
      </c>
      <c r="E19" s="41" t="s">
        <v>1985</v>
      </c>
      <c r="F19" s="41" t="s">
        <v>1972</v>
      </c>
      <c r="G19" s="41" t="s">
        <v>1987</v>
      </c>
      <c r="H19" s="88">
        <v>262.5</v>
      </c>
      <c r="I19" s="89" t="s">
        <v>23</v>
      </c>
      <c r="J19" s="89" t="s">
        <v>3218</v>
      </c>
      <c r="K19" s="89" t="s">
        <v>3217</v>
      </c>
      <c r="L19" s="89" t="s">
        <v>3217</v>
      </c>
    </row>
    <row r="20" spans="1:12" x14ac:dyDescent="0.25">
      <c r="A20" s="41" t="s">
        <v>1959</v>
      </c>
      <c r="B20" s="41" t="s">
        <v>1340</v>
      </c>
      <c r="C20" s="41" t="s">
        <v>1341</v>
      </c>
      <c r="D20" s="41" t="s">
        <v>1342</v>
      </c>
      <c r="E20" s="41" t="s">
        <v>1985</v>
      </c>
      <c r="F20" s="41" t="s">
        <v>1972</v>
      </c>
      <c r="G20" s="41" t="s">
        <v>1988</v>
      </c>
      <c r="H20" s="88">
        <v>262.5</v>
      </c>
      <c r="I20" s="89" t="s">
        <v>23</v>
      </c>
      <c r="J20" s="89" t="s">
        <v>3218</v>
      </c>
      <c r="K20" s="89" t="s">
        <v>3217</v>
      </c>
      <c r="L20" s="89" t="s">
        <v>3217</v>
      </c>
    </row>
    <row r="21" spans="1:12" x14ac:dyDescent="0.25">
      <c r="A21" s="41" t="s">
        <v>1959</v>
      </c>
      <c r="B21" s="41" t="s">
        <v>1340</v>
      </c>
      <c r="C21" s="41" t="s">
        <v>1341</v>
      </c>
      <c r="D21" s="41" t="s">
        <v>1342</v>
      </c>
      <c r="E21" s="41" t="s">
        <v>1985</v>
      </c>
      <c r="F21" s="41" t="s">
        <v>1972</v>
      </c>
      <c r="G21" s="41" t="s">
        <v>1989</v>
      </c>
      <c r="H21" s="88">
        <v>262.5</v>
      </c>
      <c r="I21" s="89" t="s">
        <v>23</v>
      </c>
      <c r="J21" s="89" t="s">
        <v>3218</v>
      </c>
      <c r="K21" s="89" t="s">
        <v>3217</v>
      </c>
      <c r="L21" s="89" t="s">
        <v>3217</v>
      </c>
    </row>
    <row r="22" spans="1:12" x14ac:dyDescent="0.25">
      <c r="A22" s="41" t="s">
        <v>1959</v>
      </c>
      <c r="B22" s="41" t="s">
        <v>997</v>
      </c>
      <c r="C22" s="41" t="s">
        <v>998</v>
      </c>
      <c r="D22" s="41" t="s">
        <v>1374</v>
      </c>
      <c r="E22" s="41" t="s">
        <v>1990</v>
      </c>
      <c r="F22" s="41" t="s">
        <v>1957</v>
      </c>
      <c r="G22" s="41" t="s">
        <v>1991</v>
      </c>
      <c r="H22" s="88">
        <v>20</v>
      </c>
      <c r="I22" s="89" t="s">
        <v>3216</v>
      </c>
      <c r="J22" s="89" t="s">
        <v>3216</v>
      </c>
      <c r="K22" s="89" t="s">
        <v>3216</v>
      </c>
      <c r="L22" s="89" t="s">
        <v>3216</v>
      </c>
    </row>
    <row r="23" spans="1:12" x14ac:dyDescent="0.25">
      <c r="A23" s="41" t="s">
        <v>2006</v>
      </c>
      <c r="B23" s="41" t="s">
        <v>3138</v>
      </c>
      <c r="C23" s="41" t="s">
        <v>3139</v>
      </c>
      <c r="D23" s="41" t="s">
        <v>3140</v>
      </c>
      <c r="E23" s="41" t="s">
        <v>3141</v>
      </c>
      <c r="F23" s="41" t="s">
        <v>2018</v>
      </c>
      <c r="G23" s="41" t="s">
        <v>3142</v>
      </c>
      <c r="H23" s="88">
        <v>100</v>
      </c>
      <c r="I23" s="89" t="s">
        <v>5</v>
      </c>
      <c r="J23" s="89" t="s">
        <v>3217</v>
      </c>
      <c r="K23" s="89" t="s">
        <v>3217</v>
      </c>
      <c r="L23" s="89" t="s">
        <v>3217</v>
      </c>
    </row>
    <row r="24" spans="1:12" x14ac:dyDescent="0.25">
      <c r="A24" s="41" t="s">
        <v>1992</v>
      </c>
      <c r="B24" s="41" t="s">
        <v>1894</v>
      </c>
      <c r="C24" s="41" t="s">
        <v>1895</v>
      </c>
      <c r="D24" s="41" t="s">
        <v>1896</v>
      </c>
      <c r="E24" s="41" t="s">
        <v>1993</v>
      </c>
      <c r="F24" s="41" t="s">
        <v>1968</v>
      </c>
      <c r="G24" s="41" t="s">
        <v>1994</v>
      </c>
      <c r="H24" s="88">
        <v>68.400000000000006</v>
      </c>
      <c r="I24" s="89" t="s">
        <v>5</v>
      </c>
      <c r="J24" s="89" t="s">
        <v>3217</v>
      </c>
      <c r="K24" s="89" t="s">
        <v>3217</v>
      </c>
      <c r="L24" s="89" t="s">
        <v>3221</v>
      </c>
    </row>
    <row r="25" spans="1:12" x14ac:dyDescent="0.25">
      <c r="A25" s="41" t="s">
        <v>1992</v>
      </c>
      <c r="B25" s="41" t="s">
        <v>238</v>
      </c>
      <c r="C25" s="41" t="s">
        <v>1860</v>
      </c>
      <c r="D25" s="41" t="s">
        <v>1861</v>
      </c>
      <c r="E25" s="41" t="s">
        <v>1995</v>
      </c>
      <c r="F25" s="41" t="s">
        <v>1968</v>
      </c>
      <c r="G25" s="41" t="s">
        <v>1996</v>
      </c>
      <c r="H25" s="88">
        <v>93.6</v>
      </c>
      <c r="I25" s="89" t="s">
        <v>5</v>
      </c>
      <c r="J25" s="89" t="s">
        <v>3217</v>
      </c>
      <c r="K25" s="89" t="s">
        <v>3217</v>
      </c>
      <c r="L25" s="89" t="s">
        <v>3221</v>
      </c>
    </row>
    <row r="26" spans="1:12" x14ac:dyDescent="0.25">
      <c r="A26" s="41" t="s">
        <v>1992</v>
      </c>
      <c r="B26" s="41" t="s">
        <v>1885</v>
      </c>
      <c r="C26" s="41" t="s">
        <v>1886</v>
      </c>
      <c r="D26" s="41" t="s">
        <v>1887</v>
      </c>
      <c r="E26" s="41" t="s">
        <v>1887</v>
      </c>
      <c r="F26" s="41" t="s">
        <v>1961</v>
      </c>
      <c r="G26" s="41" t="s">
        <v>1997</v>
      </c>
      <c r="H26" s="88">
        <v>38</v>
      </c>
      <c r="I26" s="89" t="s">
        <v>5</v>
      </c>
      <c r="J26" s="89" t="s">
        <v>3217</v>
      </c>
      <c r="K26" s="89" t="s">
        <v>3217</v>
      </c>
      <c r="L26" s="89" t="s">
        <v>3217</v>
      </c>
    </row>
    <row r="27" spans="1:12" x14ac:dyDescent="0.25">
      <c r="A27" s="41" t="s">
        <v>1992</v>
      </c>
      <c r="B27" s="41" t="s">
        <v>1885</v>
      </c>
      <c r="C27" s="41" t="s">
        <v>1886</v>
      </c>
      <c r="D27" s="41" t="s">
        <v>1887</v>
      </c>
      <c r="E27" s="41" t="s">
        <v>1887</v>
      </c>
      <c r="F27" s="41" t="s">
        <v>1961</v>
      </c>
      <c r="G27" s="41" t="s">
        <v>1998</v>
      </c>
      <c r="H27" s="88">
        <v>38</v>
      </c>
      <c r="I27" s="89" t="s">
        <v>5</v>
      </c>
      <c r="J27" s="89" t="s">
        <v>3217</v>
      </c>
      <c r="K27" s="89" t="s">
        <v>3217</v>
      </c>
      <c r="L27" s="89" t="s">
        <v>3217</v>
      </c>
    </row>
    <row r="28" spans="1:12" x14ac:dyDescent="0.25">
      <c r="A28" s="41" t="s">
        <v>1992</v>
      </c>
      <c r="B28" s="41" t="s">
        <v>1885</v>
      </c>
      <c r="C28" s="41" t="s">
        <v>1886</v>
      </c>
      <c r="D28" s="41" t="s">
        <v>1887</v>
      </c>
      <c r="E28" s="41" t="s">
        <v>1887</v>
      </c>
      <c r="F28" s="41" t="s">
        <v>1961</v>
      </c>
      <c r="G28" s="41" t="s">
        <v>1999</v>
      </c>
      <c r="H28" s="88">
        <v>38</v>
      </c>
      <c r="I28" s="89" t="s">
        <v>5</v>
      </c>
      <c r="J28" s="89" t="s">
        <v>3217</v>
      </c>
      <c r="K28" s="89" t="s">
        <v>3217</v>
      </c>
      <c r="L28" s="89" t="s">
        <v>3217</v>
      </c>
    </row>
    <row r="29" spans="1:12" x14ac:dyDescent="0.25">
      <c r="A29" s="41" t="s">
        <v>1992</v>
      </c>
      <c r="B29" s="41" t="s">
        <v>1885</v>
      </c>
      <c r="C29" s="41" t="s">
        <v>1886</v>
      </c>
      <c r="D29" s="41" t="s">
        <v>1887</v>
      </c>
      <c r="E29" s="41" t="s">
        <v>1887</v>
      </c>
      <c r="F29" s="41" t="s">
        <v>1961</v>
      </c>
      <c r="G29" s="41" t="s">
        <v>2000</v>
      </c>
      <c r="H29" s="88">
        <v>38</v>
      </c>
      <c r="I29" s="89" t="s">
        <v>5</v>
      </c>
      <c r="J29" s="89" t="s">
        <v>3217</v>
      </c>
      <c r="K29" s="89" t="s">
        <v>3217</v>
      </c>
      <c r="L29" s="89" t="s">
        <v>3217</v>
      </c>
    </row>
    <row r="30" spans="1:12" x14ac:dyDescent="0.25">
      <c r="A30" s="41" t="s">
        <v>1992</v>
      </c>
      <c r="B30" s="41" t="s">
        <v>1885</v>
      </c>
      <c r="C30" s="41" t="s">
        <v>1886</v>
      </c>
      <c r="D30" s="41" t="s">
        <v>1887</v>
      </c>
      <c r="E30" s="41" t="s">
        <v>1887</v>
      </c>
      <c r="F30" s="41" t="s">
        <v>1980</v>
      </c>
      <c r="G30" s="41" t="s">
        <v>2001</v>
      </c>
      <c r="H30" s="88">
        <v>37</v>
      </c>
      <c r="I30" s="89" t="s">
        <v>5</v>
      </c>
      <c r="J30" s="89" t="s">
        <v>3217</v>
      </c>
      <c r="K30" s="89" t="s">
        <v>3217</v>
      </c>
      <c r="L30" s="89" t="s">
        <v>3217</v>
      </c>
    </row>
    <row r="31" spans="1:12" x14ac:dyDescent="0.25">
      <c r="A31" s="41" t="s">
        <v>1992</v>
      </c>
      <c r="B31" s="41" t="s">
        <v>1430</v>
      </c>
      <c r="C31" s="41" t="s">
        <v>1431</v>
      </c>
      <c r="D31" s="41" t="s">
        <v>1432</v>
      </c>
      <c r="E31" s="41" t="s">
        <v>2002</v>
      </c>
      <c r="F31" s="41" t="s">
        <v>2003</v>
      </c>
      <c r="G31" s="41" t="s">
        <v>2004</v>
      </c>
      <c r="H31" s="88">
        <v>23.4</v>
      </c>
      <c r="I31" s="89" t="s">
        <v>5</v>
      </c>
      <c r="J31" s="89" t="s">
        <v>3219</v>
      </c>
      <c r="K31" s="89" t="s">
        <v>3217</v>
      </c>
      <c r="L31" s="89" t="s">
        <v>3219</v>
      </c>
    </row>
    <row r="32" spans="1:12" x14ac:dyDescent="0.25">
      <c r="A32" s="41" t="s">
        <v>1992</v>
      </c>
      <c r="B32" s="41" t="s">
        <v>1430</v>
      </c>
      <c r="C32" s="41" t="s">
        <v>1431</v>
      </c>
      <c r="D32" s="41" t="s">
        <v>1432</v>
      </c>
      <c r="E32" s="41" t="s">
        <v>2002</v>
      </c>
      <c r="F32" s="41" t="s">
        <v>2003</v>
      </c>
      <c r="G32" s="41" t="s">
        <v>2005</v>
      </c>
      <c r="H32" s="88">
        <v>23.4</v>
      </c>
      <c r="I32" s="89" t="s">
        <v>5</v>
      </c>
      <c r="J32" s="89" t="s">
        <v>3219</v>
      </c>
      <c r="K32" s="89" t="s">
        <v>3217</v>
      </c>
      <c r="L32" s="89" t="s">
        <v>3219</v>
      </c>
    </row>
    <row r="33" spans="1:12" x14ac:dyDescent="0.25">
      <c r="A33" s="41" t="s">
        <v>2006</v>
      </c>
      <c r="B33" s="41" t="s">
        <v>1713</v>
      </c>
      <c r="C33" s="41" t="s">
        <v>1714</v>
      </c>
      <c r="D33" s="41" t="s">
        <v>1715</v>
      </c>
      <c r="E33" s="41" t="s">
        <v>2007</v>
      </c>
      <c r="F33" s="41" t="s">
        <v>1957</v>
      </c>
      <c r="G33" s="41" t="s">
        <v>2008</v>
      </c>
      <c r="H33" s="88">
        <v>19.2</v>
      </c>
      <c r="I33" s="89" t="s">
        <v>5</v>
      </c>
      <c r="J33" s="89" t="s">
        <v>3217</v>
      </c>
      <c r="K33" s="89" t="s">
        <v>3217</v>
      </c>
      <c r="L33" s="89" t="s">
        <v>3217</v>
      </c>
    </row>
    <row r="34" spans="1:12" x14ac:dyDescent="0.25">
      <c r="A34" s="41" t="s">
        <v>2006</v>
      </c>
      <c r="B34" s="41" t="s">
        <v>2009</v>
      </c>
      <c r="C34" s="41" t="s">
        <v>2010</v>
      </c>
      <c r="D34" s="41" t="s">
        <v>1715</v>
      </c>
      <c r="E34" s="41" t="s">
        <v>2007</v>
      </c>
      <c r="F34" s="41" t="s">
        <v>1957</v>
      </c>
      <c r="G34" s="41" t="s">
        <v>2011</v>
      </c>
      <c r="H34" s="88">
        <v>11.5</v>
      </c>
      <c r="I34" s="89" t="s">
        <v>5</v>
      </c>
      <c r="J34" s="89" t="s">
        <v>3217</v>
      </c>
      <c r="K34" s="89" t="s">
        <v>3217</v>
      </c>
      <c r="L34" s="89" t="s">
        <v>3217</v>
      </c>
    </row>
    <row r="35" spans="1:12" x14ac:dyDescent="0.25">
      <c r="A35" s="41" t="s">
        <v>1970</v>
      </c>
      <c r="B35" s="41" t="s">
        <v>1412</v>
      </c>
      <c r="C35" s="41" t="s">
        <v>1413</v>
      </c>
      <c r="D35" s="41" t="s">
        <v>1414</v>
      </c>
      <c r="E35" s="41" t="s">
        <v>2012</v>
      </c>
      <c r="F35" s="41" t="s">
        <v>1957</v>
      </c>
      <c r="G35" s="41" t="s">
        <v>2013</v>
      </c>
      <c r="H35" s="88">
        <v>10</v>
      </c>
      <c r="I35" s="89" t="s">
        <v>5</v>
      </c>
      <c r="J35" s="89" t="s">
        <v>3217</v>
      </c>
      <c r="K35" s="89" t="s">
        <v>3217</v>
      </c>
      <c r="L35" s="89" t="s">
        <v>3217</v>
      </c>
    </row>
    <row r="36" spans="1:12" x14ac:dyDescent="0.25">
      <c r="A36" s="41" t="s">
        <v>1970</v>
      </c>
      <c r="B36" s="41" t="s">
        <v>1412</v>
      </c>
      <c r="C36" s="41" t="s">
        <v>1413</v>
      </c>
      <c r="D36" s="41" t="s">
        <v>1414</v>
      </c>
      <c r="E36" s="41" t="s">
        <v>2012</v>
      </c>
      <c r="F36" s="41" t="s">
        <v>1957</v>
      </c>
      <c r="G36" s="41" t="s">
        <v>2014</v>
      </c>
      <c r="H36" s="88">
        <v>10</v>
      </c>
      <c r="I36" s="89" t="s">
        <v>5</v>
      </c>
      <c r="J36" s="89" t="s">
        <v>3217</v>
      </c>
      <c r="K36" s="89" t="s">
        <v>3217</v>
      </c>
      <c r="L36" s="89" t="s">
        <v>3217</v>
      </c>
    </row>
    <row r="37" spans="1:12" x14ac:dyDescent="0.25">
      <c r="A37" s="41" t="s">
        <v>1970</v>
      </c>
      <c r="B37" s="41" t="s">
        <v>1412</v>
      </c>
      <c r="C37" s="41" t="s">
        <v>1413</v>
      </c>
      <c r="D37" s="41" t="s">
        <v>1414</v>
      </c>
      <c r="E37" s="41" t="s">
        <v>2012</v>
      </c>
      <c r="F37" s="41" t="s">
        <v>1957</v>
      </c>
      <c r="G37" s="41" t="s">
        <v>2015</v>
      </c>
      <c r="H37" s="88">
        <v>10</v>
      </c>
      <c r="I37" s="89" t="s">
        <v>5</v>
      </c>
      <c r="J37" s="89" t="s">
        <v>3217</v>
      </c>
      <c r="K37" s="89" t="s">
        <v>3217</v>
      </c>
      <c r="L37" s="89" t="s">
        <v>3217</v>
      </c>
    </row>
    <row r="38" spans="1:12" x14ac:dyDescent="0.25">
      <c r="A38" s="41" t="s">
        <v>1970</v>
      </c>
      <c r="B38" s="41" t="s">
        <v>1412</v>
      </c>
      <c r="C38" s="41" t="s">
        <v>1413</v>
      </c>
      <c r="D38" s="41" t="s">
        <v>1414</v>
      </c>
      <c r="E38" s="41" t="s">
        <v>2012</v>
      </c>
      <c r="F38" s="41" t="s">
        <v>1957</v>
      </c>
      <c r="G38" s="41" t="s">
        <v>2016</v>
      </c>
      <c r="H38" s="88">
        <v>10</v>
      </c>
      <c r="I38" s="89" t="s">
        <v>5</v>
      </c>
      <c r="J38" s="89" t="s">
        <v>3217</v>
      </c>
      <c r="K38" s="89" t="s">
        <v>3217</v>
      </c>
      <c r="L38" s="89" t="s">
        <v>3217</v>
      </c>
    </row>
    <row r="39" spans="1:12" x14ac:dyDescent="0.25">
      <c r="A39" s="41" t="s">
        <v>1970</v>
      </c>
      <c r="B39" s="41" t="s">
        <v>1482</v>
      </c>
      <c r="C39" s="41" t="s">
        <v>1483</v>
      </c>
      <c r="D39" s="41" t="s">
        <v>1484</v>
      </c>
      <c r="E39" s="41" t="s">
        <v>2017</v>
      </c>
      <c r="F39" s="41" t="s">
        <v>2018</v>
      </c>
      <c r="G39" s="41" t="s">
        <v>2019</v>
      </c>
      <c r="H39" s="88">
        <v>2.23</v>
      </c>
      <c r="I39" s="89" t="s">
        <v>23</v>
      </c>
      <c r="J39" s="89" t="s">
        <v>3217</v>
      </c>
      <c r="K39" s="89" t="s">
        <v>3218</v>
      </c>
      <c r="L39" s="89" t="s">
        <v>3221</v>
      </c>
    </row>
    <row r="40" spans="1:12" x14ac:dyDescent="0.25">
      <c r="A40" s="41" t="s">
        <v>1975</v>
      </c>
      <c r="B40" s="41" t="s">
        <v>876</v>
      </c>
      <c r="C40" s="41" t="s">
        <v>877</v>
      </c>
      <c r="D40" s="41" t="s">
        <v>1625</v>
      </c>
      <c r="E40" s="41" t="s">
        <v>2020</v>
      </c>
      <c r="F40" s="41" t="s">
        <v>1980</v>
      </c>
      <c r="G40" s="41" t="s">
        <v>2021</v>
      </c>
      <c r="H40" s="88">
        <v>150</v>
      </c>
      <c r="I40" s="89" t="s">
        <v>5</v>
      </c>
      <c r="J40" s="89" t="s">
        <v>3219</v>
      </c>
      <c r="K40" s="89" t="s">
        <v>3217</v>
      </c>
      <c r="L40" s="89" t="s">
        <v>3217</v>
      </c>
    </row>
    <row r="41" spans="1:12" x14ac:dyDescent="0.25">
      <c r="A41" s="41" t="s">
        <v>2006</v>
      </c>
      <c r="B41" s="41" t="s">
        <v>1814</v>
      </c>
      <c r="C41" s="41" t="s">
        <v>1815</v>
      </c>
      <c r="D41" s="41" t="s">
        <v>1816</v>
      </c>
      <c r="E41" s="41" t="s">
        <v>2022</v>
      </c>
      <c r="F41" s="41" t="s">
        <v>1968</v>
      </c>
      <c r="G41" s="41" t="s">
        <v>2023</v>
      </c>
      <c r="H41" s="88">
        <v>99.75</v>
      </c>
      <c r="I41" s="89" t="s">
        <v>5</v>
      </c>
      <c r="J41" s="89" t="s">
        <v>3220</v>
      </c>
      <c r="K41" s="89" t="s">
        <v>3220</v>
      </c>
      <c r="L41" s="89" t="s">
        <v>3221</v>
      </c>
    </row>
    <row r="42" spans="1:12" x14ac:dyDescent="0.25">
      <c r="A42" s="41" t="s">
        <v>2006</v>
      </c>
      <c r="B42" s="41" t="s">
        <v>1808</v>
      </c>
      <c r="C42" s="41" t="s">
        <v>1809</v>
      </c>
      <c r="D42" s="41" t="s">
        <v>1810</v>
      </c>
      <c r="E42" s="41" t="s">
        <v>2024</v>
      </c>
      <c r="F42" s="41" t="s">
        <v>1968</v>
      </c>
      <c r="G42" s="41" t="s">
        <v>2025</v>
      </c>
      <c r="H42" s="88">
        <v>25.2</v>
      </c>
      <c r="I42" s="89" t="s">
        <v>3216</v>
      </c>
      <c r="J42" s="89" t="s">
        <v>3216</v>
      </c>
      <c r="K42" s="89" t="s">
        <v>3216</v>
      </c>
      <c r="L42" s="89" t="s">
        <v>3216</v>
      </c>
    </row>
    <row r="43" spans="1:12" x14ac:dyDescent="0.25">
      <c r="A43" s="41" t="s">
        <v>2006</v>
      </c>
      <c r="B43" s="41" t="s">
        <v>1811</v>
      </c>
      <c r="C43" s="41" t="s">
        <v>1812</v>
      </c>
      <c r="D43" s="41" t="s">
        <v>1813</v>
      </c>
      <c r="E43" s="41" t="s">
        <v>2026</v>
      </c>
      <c r="F43" s="41" t="s">
        <v>1968</v>
      </c>
      <c r="G43" s="41" t="s">
        <v>2027</v>
      </c>
      <c r="H43" s="88">
        <v>25.2</v>
      </c>
      <c r="I43" s="89" t="s">
        <v>3216</v>
      </c>
      <c r="J43" s="89" t="s">
        <v>3216</v>
      </c>
      <c r="K43" s="89" t="s">
        <v>3216</v>
      </c>
      <c r="L43" s="89" t="s">
        <v>3216</v>
      </c>
    </row>
    <row r="44" spans="1:12" x14ac:dyDescent="0.25">
      <c r="A44" s="41" t="s">
        <v>1975</v>
      </c>
      <c r="B44" s="41" t="s">
        <v>1622</v>
      </c>
      <c r="C44" s="41" t="s">
        <v>1623</v>
      </c>
      <c r="D44" s="41" t="s">
        <v>1624</v>
      </c>
      <c r="E44" s="41" t="s">
        <v>2028</v>
      </c>
      <c r="F44" s="41" t="s">
        <v>1961</v>
      </c>
      <c r="G44" s="41" t="s">
        <v>2029</v>
      </c>
      <c r="H44" s="88">
        <v>163.30000000000001</v>
      </c>
      <c r="I44" s="89" t="s">
        <v>23</v>
      </c>
      <c r="J44" s="89" t="s">
        <v>3218</v>
      </c>
      <c r="K44" s="89" t="s">
        <v>3217</v>
      </c>
      <c r="L44" s="89" t="s">
        <v>3217</v>
      </c>
    </row>
    <row r="45" spans="1:12" x14ac:dyDescent="0.25">
      <c r="A45" s="41" t="s">
        <v>1982</v>
      </c>
      <c r="B45" s="41" t="s">
        <v>1634</v>
      </c>
      <c r="C45" s="41" t="s">
        <v>1635</v>
      </c>
      <c r="D45" s="41" t="s">
        <v>1636</v>
      </c>
      <c r="E45" s="41" t="s">
        <v>2030</v>
      </c>
      <c r="F45" s="41" t="s">
        <v>1957</v>
      </c>
      <c r="G45" s="41" t="s">
        <v>2031</v>
      </c>
      <c r="H45" s="88">
        <v>15</v>
      </c>
      <c r="I45" s="89" t="s">
        <v>5</v>
      </c>
      <c r="J45" s="89" t="s">
        <v>3217</v>
      </c>
      <c r="K45" s="89" t="s">
        <v>3217</v>
      </c>
      <c r="L45" s="89" t="s">
        <v>3217</v>
      </c>
    </row>
    <row r="46" spans="1:12" x14ac:dyDescent="0.25">
      <c r="A46" s="41" t="s">
        <v>2032</v>
      </c>
      <c r="B46" s="41" t="s">
        <v>1064</v>
      </c>
      <c r="C46" s="41" t="s">
        <v>1065</v>
      </c>
      <c r="D46" s="41" t="s">
        <v>1066</v>
      </c>
      <c r="E46" s="41" t="s">
        <v>2033</v>
      </c>
      <c r="F46" s="41" t="s">
        <v>1957</v>
      </c>
      <c r="G46" s="41" t="s">
        <v>2034</v>
      </c>
      <c r="H46" s="88">
        <v>20</v>
      </c>
      <c r="I46" s="89" t="s">
        <v>3216</v>
      </c>
      <c r="J46" s="89" t="s">
        <v>3216</v>
      </c>
      <c r="K46" s="89" t="s">
        <v>3216</v>
      </c>
      <c r="L46" s="89" t="s">
        <v>3216</v>
      </c>
    </row>
    <row r="47" spans="1:12" x14ac:dyDescent="0.25">
      <c r="A47" s="41" t="s">
        <v>1959</v>
      </c>
      <c r="B47" s="41" t="s">
        <v>1346</v>
      </c>
      <c r="C47" s="41" t="s">
        <v>1347</v>
      </c>
      <c r="D47" s="41" t="s">
        <v>1348</v>
      </c>
      <c r="E47" s="41" t="s">
        <v>2035</v>
      </c>
      <c r="F47" s="41" t="s">
        <v>1972</v>
      </c>
      <c r="G47" s="41" t="s">
        <v>2036</v>
      </c>
      <c r="H47" s="88">
        <v>42.6</v>
      </c>
      <c r="I47" s="89" t="s">
        <v>5</v>
      </c>
      <c r="J47" s="89" t="s">
        <v>3217</v>
      </c>
      <c r="K47" s="89" t="s">
        <v>3217</v>
      </c>
      <c r="L47" s="89" t="s">
        <v>3217</v>
      </c>
    </row>
    <row r="48" spans="1:12" x14ac:dyDescent="0.25">
      <c r="A48" s="41" t="s">
        <v>1959</v>
      </c>
      <c r="B48" s="41" t="s">
        <v>1346</v>
      </c>
      <c r="C48" s="41" t="s">
        <v>1347</v>
      </c>
      <c r="D48" s="41" t="s">
        <v>1348</v>
      </c>
      <c r="E48" s="41" t="s">
        <v>2035</v>
      </c>
      <c r="F48" s="41" t="s">
        <v>1972</v>
      </c>
      <c r="G48" s="41" t="s">
        <v>2037</v>
      </c>
      <c r="H48" s="88">
        <v>42.6</v>
      </c>
      <c r="I48" s="89" t="s">
        <v>5</v>
      </c>
      <c r="J48" s="89" t="s">
        <v>3217</v>
      </c>
      <c r="K48" s="89" t="s">
        <v>3217</v>
      </c>
      <c r="L48" s="89" t="s">
        <v>3217</v>
      </c>
    </row>
    <row r="49" spans="1:12" x14ac:dyDescent="0.25">
      <c r="A49" s="41" t="s">
        <v>1959</v>
      </c>
      <c r="B49" s="41" t="s">
        <v>1346</v>
      </c>
      <c r="C49" s="41" t="s">
        <v>1347</v>
      </c>
      <c r="D49" s="41" t="s">
        <v>1348</v>
      </c>
      <c r="E49" s="41" t="s">
        <v>2035</v>
      </c>
      <c r="F49" s="41" t="s">
        <v>1972</v>
      </c>
      <c r="G49" s="41" t="s">
        <v>2038</v>
      </c>
      <c r="H49" s="88">
        <v>42.6</v>
      </c>
      <c r="I49" s="89" t="s">
        <v>5</v>
      </c>
      <c r="J49" s="89" t="s">
        <v>3217</v>
      </c>
      <c r="K49" s="89" t="s">
        <v>3217</v>
      </c>
      <c r="L49" s="89" t="s">
        <v>3217</v>
      </c>
    </row>
    <row r="50" spans="1:12" x14ac:dyDescent="0.25">
      <c r="A50" s="41" t="s">
        <v>2006</v>
      </c>
      <c r="B50" s="41" t="s">
        <v>3143</v>
      </c>
      <c r="C50" s="41" t="s">
        <v>3144</v>
      </c>
      <c r="D50" s="41" t="s">
        <v>3145</v>
      </c>
      <c r="E50" s="41" t="s">
        <v>3146</v>
      </c>
      <c r="F50" s="41" t="s">
        <v>2018</v>
      </c>
      <c r="G50" s="41" t="s">
        <v>3147</v>
      </c>
      <c r="H50" s="88">
        <v>0.3</v>
      </c>
      <c r="I50" s="89" t="s">
        <v>3216</v>
      </c>
      <c r="J50" s="89" t="s">
        <v>3216</v>
      </c>
      <c r="K50" s="89" t="s">
        <v>3216</v>
      </c>
      <c r="L50" s="89" t="s">
        <v>3216</v>
      </c>
    </row>
    <row r="51" spans="1:12" x14ac:dyDescent="0.25">
      <c r="A51" s="41" t="s">
        <v>2006</v>
      </c>
      <c r="B51" s="41" t="s">
        <v>3153</v>
      </c>
      <c r="C51" s="41" t="s">
        <v>3154</v>
      </c>
      <c r="D51" s="41" t="s">
        <v>3155</v>
      </c>
      <c r="E51" s="41" t="s">
        <v>3156</v>
      </c>
      <c r="F51" s="41" t="s">
        <v>2018</v>
      </c>
      <c r="G51" s="41" t="s">
        <v>3157</v>
      </c>
      <c r="H51" s="88">
        <v>0.3</v>
      </c>
      <c r="I51" s="89" t="s">
        <v>3216</v>
      </c>
      <c r="J51" s="89" t="s">
        <v>3216</v>
      </c>
      <c r="K51" s="89" t="s">
        <v>3216</v>
      </c>
      <c r="L51" s="89" t="s">
        <v>3216</v>
      </c>
    </row>
    <row r="52" spans="1:12" x14ac:dyDescent="0.25">
      <c r="A52" s="41" t="s">
        <v>2006</v>
      </c>
      <c r="B52" s="41" t="s">
        <v>3148</v>
      </c>
      <c r="C52" s="41" t="s">
        <v>3149</v>
      </c>
      <c r="D52" s="41" t="s">
        <v>3150</v>
      </c>
      <c r="E52" s="41" t="s">
        <v>3151</v>
      </c>
      <c r="F52" s="41" t="s">
        <v>2018</v>
      </c>
      <c r="G52" s="41" t="s">
        <v>3152</v>
      </c>
      <c r="H52" s="88">
        <v>0.3</v>
      </c>
      <c r="I52" s="89" t="s">
        <v>3216</v>
      </c>
      <c r="J52" s="89" t="s">
        <v>3216</v>
      </c>
      <c r="K52" s="89" t="s">
        <v>3216</v>
      </c>
      <c r="L52" s="89" t="s">
        <v>3216</v>
      </c>
    </row>
    <row r="53" spans="1:12" x14ac:dyDescent="0.25">
      <c r="A53" s="41" t="s">
        <v>2032</v>
      </c>
      <c r="B53" s="41" t="s">
        <v>1134</v>
      </c>
      <c r="C53" s="41" t="s">
        <v>1135</v>
      </c>
      <c r="D53" s="41" t="s">
        <v>1136</v>
      </c>
      <c r="E53" s="41" t="s">
        <v>2039</v>
      </c>
      <c r="F53" s="41" t="s">
        <v>2040</v>
      </c>
      <c r="G53" s="41" t="s">
        <v>2041</v>
      </c>
      <c r="H53" s="88">
        <v>745</v>
      </c>
      <c r="I53" s="89" t="s">
        <v>23</v>
      </c>
      <c r="J53" s="89" t="s">
        <v>3218</v>
      </c>
      <c r="K53" s="89" t="s">
        <v>3217</v>
      </c>
      <c r="L53" s="89" t="s">
        <v>3217</v>
      </c>
    </row>
    <row r="54" spans="1:12" x14ac:dyDescent="0.25">
      <c r="A54" s="41" t="s">
        <v>2032</v>
      </c>
      <c r="B54" s="41" t="s">
        <v>1134</v>
      </c>
      <c r="C54" s="41" t="s">
        <v>1135</v>
      </c>
      <c r="D54" s="41" t="s">
        <v>1137</v>
      </c>
      <c r="E54" s="41" t="s">
        <v>2042</v>
      </c>
      <c r="F54" s="41" t="s">
        <v>2040</v>
      </c>
      <c r="G54" s="41" t="s">
        <v>2043</v>
      </c>
      <c r="H54" s="88">
        <v>362</v>
      </c>
      <c r="I54" s="89" t="s">
        <v>5</v>
      </c>
      <c r="J54" s="89" t="s">
        <v>3220</v>
      </c>
      <c r="K54" s="89" t="s">
        <v>3217</v>
      </c>
      <c r="L54" s="89" t="s">
        <v>3217</v>
      </c>
    </row>
    <row r="55" spans="1:12" x14ac:dyDescent="0.25">
      <c r="A55" s="41" t="s">
        <v>1959</v>
      </c>
      <c r="B55" s="41" t="s">
        <v>1318</v>
      </c>
      <c r="C55" s="41" t="s">
        <v>1319</v>
      </c>
      <c r="D55" s="41" t="s">
        <v>1320</v>
      </c>
      <c r="E55" s="41" t="s">
        <v>2044</v>
      </c>
      <c r="F55" s="41" t="s">
        <v>1961</v>
      </c>
      <c r="G55" s="41" t="s">
        <v>2045</v>
      </c>
      <c r="H55" s="88">
        <v>16</v>
      </c>
      <c r="I55" s="89" t="s">
        <v>5</v>
      </c>
      <c r="J55" s="89" t="s">
        <v>3219</v>
      </c>
      <c r="K55" s="89" t="s">
        <v>3221</v>
      </c>
      <c r="L55" s="89" t="s">
        <v>3217</v>
      </c>
    </row>
    <row r="56" spans="1:12" x14ac:dyDescent="0.25">
      <c r="A56" s="41" t="s">
        <v>1959</v>
      </c>
      <c r="B56" s="41" t="s">
        <v>1318</v>
      </c>
      <c r="C56" s="41" t="s">
        <v>1319</v>
      </c>
      <c r="D56" s="41" t="s">
        <v>1320</v>
      </c>
      <c r="E56" s="41" t="s">
        <v>2044</v>
      </c>
      <c r="F56" s="41" t="s">
        <v>1961</v>
      </c>
      <c r="G56" s="41" t="s">
        <v>2046</v>
      </c>
      <c r="H56" s="88">
        <v>25</v>
      </c>
      <c r="I56" s="89" t="s">
        <v>5</v>
      </c>
      <c r="J56" s="89" t="s">
        <v>3221</v>
      </c>
      <c r="K56" s="89" t="s">
        <v>3217</v>
      </c>
      <c r="L56" s="89" t="s">
        <v>3219</v>
      </c>
    </row>
    <row r="57" spans="1:12" x14ac:dyDescent="0.25">
      <c r="A57" s="41" t="s">
        <v>1959</v>
      </c>
      <c r="B57" s="41" t="s">
        <v>1318</v>
      </c>
      <c r="C57" s="41" t="s">
        <v>1319</v>
      </c>
      <c r="D57" s="41" t="s">
        <v>1320</v>
      </c>
      <c r="E57" s="41" t="s">
        <v>2044</v>
      </c>
      <c r="F57" s="41" t="s">
        <v>1961</v>
      </c>
      <c r="G57" s="41" t="s">
        <v>2047</v>
      </c>
      <c r="H57" s="88">
        <v>25</v>
      </c>
      <c r="I57" s="89" t="s">
        <v>5</v>
      </c>
      <c r="J57" s="89" t="s">
        <v>3221</v>
      </c>
      <c r="K57" s="89" t="s">
        <v>3217</v>
      </c>
      <c r="L57" s="89" t="s">
        <v>3219</v>
      </c>
    </row>
    <row r="58" spans="1:12" x14ac:dyDescent="0.25">
      <c r="A58" s="41" t="s">
        <v>1959</v>
      </c>
      <c r="B58" s="41" t="s">
        <v>1318</v>
      </c>
      <c r="C58" s="41" t="s">
        <v>1319</v>
      </c>
      <c r="D58" s="41" t="s">
        <v>1320</v>
      </c>
      <c r="E58" s="41" t="s">
        <v>2044</v>
      </c>
      <c r="F58" s="41" t="s">
        <v>1980</v>
      </c>
      <c r="G58" s="41" t="s">
        <v>2048</v>
      </c>
      <c r="H58" s="88">
        <v>15</v>
      </c>
      <c r="I58" s="89" t="s">
        <v>5</v>
      </c>
      <c r="J58" s="89" t="s">
        <v>3221</v>
      </c>
      <c r="K58" s="89" t="s">
        <v>3217</v>
      </c>
      <c r="L58" s="89" t="s">
        <v>3217</v>
      </c>
    </row>
    <row r="59" spans="1:12" x14ac:dyDescent="0.25">
      <c r="A59" s="41" t="s">
        <v>1959</v>
      </c>
      <c r="B59" s="41" t="s">
        <v>1318</v>
      </c>
      <c r="C59" s="41" t="s">
        <v>1319</v>
      </c>
      <c r="D59" s="41" t="s">
        <v>1320</v>
      </c>
      <c r="E59" s="41" t="s">
        <v>2044</v>
      </c>
      <c r="F59" s="41" t="s">
        <v>1980</v>
      </c>
      <c r="G59" s="41" t="s">
        <v>2049</v>
      </c>
      <c r="H59" s="88">
        <v>15</v>
      </c>
      <c r="I59" s="89" t="s">
        <v>5</v>
      </c>
      <c r="J59" s="89" t="s">
        <v>3221</v>
      </c>
      <c r="K59" s="89" t="s">
        <v>3217</v>
      </c>
      <c r="L59" s="89" t="s">
        <v>3217</v>
      </c>
    </row>
    <row r="60" spans="1:12" x14ac:dyDescent="0.25">
      <c r="A60" s="41" t="s">
        <v>1975</v>
      </c>
      <c r="B60" s="41" t="s">
        <v>1568</v>
      </c>
      <c r="C60" s="41" t="s">
        <v>1569</v>
      </c>
      <c r="D60" s="41" t="s">
        <v>1570</v>
      </c>
      <c r="E60" s="41" t="s">
        <v>2050</v>
      </c>
      <c r="F60" s="41" t="s">
        <v>2051</v>
      </c>
      <c r="G60" s="41" t="s">
        <v>2052</v>
      </c>
      <c r="H60" s="88">
        <v>6.3</v>
      </c>
      <c r="I60" s="89" t="s">
        <v>5</v>
      </c>
      <c r="J60" s="89" t="s">
        <v>3217</v>
      </c>
      <c r="K60" s="89" t="s">
        <v>3217</v>
      </c>
      <c r="L60" s="89" t="s">
        <v>3217</v>
      </c>
    </row>
    <row r="61" spans="1:12" x14ac:dyDescent="0.25">
      <c r="A61" s="41" t="s">
        <v>2032</v>
      </c>
      <c r="B61" s="41" t="s">
        <v>1171</v>
      </c>
      <c r="C61" s="41" t="s">
        <v>1172</v>
      </c>
      <c r="D61" s="41" t="s">
        <v>1173</v>
      </c>
      <c r="E61" s="41" t="s">
        <v>2053</v>
      </c>
      <c r="F61" s="41" t="s">
        <v>1968</v>
      </c>
      <c r="G61" s="41" t="s">
        <v>2054</v>
      </c>
      <c r="H61" s="88">
        <v>50.4</v>
      </c>
      <c r="I61" s="89" t="s">
        <v>5</v>
      </c>
      <c r="J61" s="89" t="s">
        <v>3217</v>
      </c>
      <c r="K61" s="89" t="s">
        <v>3220</v>
      </c>
      <c r="L61" s="89" t="s">
        <v>3219</v>
      </c>
    </row>
    <row r="62" spans="1:12" x14ac:dyDescent="0.25">
      <c r="A62" s="41" t="s">
        <v>2006</v>
      </c>
      <c r="B62" s="41" t="s">
        <v>1716</v>
      </c>
      <c r="C62" s="41" t="s">
        <v>1717</v>
      </c>
      <c r="D62" s="41" t="s">
        <v>1718</v>
      </c>
      <c r="E62" s="41" t="s">
        <v>2055</v>
      </c>
      <c r="F62" s="41" t="s">
        <v>1957</v>
      </c>
      <c r="G62" s="41" t="s">
        <v>2056</v>
      </c>
      <c r="H62" s="88">
        <v>32.5</v>
      </c>
      <c r="I62" s="89" t="s">
        <v>5</v>
      </c>
      <c r="J62" s="89" t="s">
        <v>3217</v>
      </c>
      <c r="K62" s="89" t="s">
        <v>3217</v>
      </c>
      <c r="L62" s="89" t="s">
        <v>3217</v>
      </c>
    </row>
    <row r="63" spans="1:12" x14ac:dyDescent="0.25">
      <c r="A63" s="41" t="s">
        <v>1959</v>
      </c>
      <c r="B63" s="41" t="s">
        <v>1358</v>
      </c>
      <c r="C63" s="41" t="s">
        <v>1359</v>
      </c>
      <c r="D63" s="41" t="s">
        <v>1360</v>
      </c>
      <c r="E63" s="41" t="s">
        <v>2057</v>
      </c>
      <c r="F63" s="41" t="s">
        <v>1968</v>
      </c>
      <c r="G63" s="41" t="s">
        <v>2058</v>
      </c>
      <c r="H63" s="88">
        <v>39.6</v>
      </c>
      <c r="I63" s="89" t="s">
        <v>3216</v>
      </c>
      <c r="J63" s="89" t="s">
        <v>3216</v>
      </c>
      <c r="K63" s="89" t="s">
        <v>3216</v>
      </c>
      <c r="L63" s="89" t="s">
        <v>3216</v>
      </c>
    </row>
    <row r="64" spans="1:12" x14ac:dyDescent="0.25">
      <c r="A64" s="41" t="s">
        <v>1982</v>
      </c>
      <c r="B64" s="41" t="s">
        <v>1637</v>
      </c>
      <c r="C64" s="41" t="s">
        <v>1638</v>
      </c>
      <c r="D64" s="41" t="s">
        <v>1639</v>
      </c>
      <c r="E64" s="41" t="s">
        <v>2059</v>
      </c>
      <c r="F64" s="41" t="s">
        <v>1957</v>
      </c>
      <c r="G64" s="41" t="s">
        <v>2060</v>
      </c>
      <c r="H64" s="88">
        <v>21.7</v>
      </c>
      <c r="I64" s="89" t="s">
        <v>5</v>
      </c>
      <c r="J64" s="89" t="s">
        <v>3217</v>
      </c>
      <c r="K64" s="89" t="s">
        <v>3217</v>
      </c>
      <c r="L64" s="89" t="s">
        <v>3217</v>
      </c>
    </row>
    <row r="65" spans="1:12" x14ac:dyDescent="0.25">
      <c r="A65" s="41" t="s">
        <v>1959</v>
      </c>
      <c r="B65" s="41" t="s">
        <v>1321</v>
      </c>
      <c r="C65" s="41" t="s">
        <v>1322</v>
      </c>
      <c r="D65" s="41" t="s">
        <v>1323</v>
      </c>
      <c r="E65" s="41" t="s">
        <v>2061</v>
      </c>
      <c r="F65" s="41" t="s">
        <v>1957</v>
      </c>
      <c r="G65" s="41" t="s">
        <v>2062</v>
      </c>
      <c r="H65" s="88">
        <v>20</v>
      </c>
      <c r="I65" s="89" t="s">
        <v>5</v>
      </c>
      <c r="J65" s="89" t="s">
        <v>3217</v>
      </c>
      <c r="K65" s="89" t="s">
        <v>3217</v>
      </c>
      <c r="L65" s="89" t="s">
        <v>3217</v>
      </c>
    </row>
    <row r="66" spans="1:12" x14ac:dyDescent="0.25">
      <c r="A66" s="41" t="s">
        <v>2032</v>
      </c>
      <c r="B66" s="41" t="s">
        <v>1058</v>
      </c>
      <c r="C66" s="41" t="s">
        <v>1059</v>
      </c>
      <c r="D66" s="41" t="s">
        <v>1060</v>
      </c>
      <c r="E66" s="41" t="s">
        <v>2063</v>
      </c>
      <c r="F66" s="41" t="s">
        <v>1980</v>
      </c>
      <c r="G66" s="41" t="s">
        <v>2064</v>
      </c>
      <c r="H66" s="88">
        <v>310</v>
      </c>
      <c r="I66" s="89" t="s">
        <v>23</v>
      </c>
      <c r="J66" s="89" t="s">
        <v>3218</v>
      </c>
      <c r="K66" s="89" t="s">
        <v>3217</v>
      </c>
      <c r="L66" s="89" t="s">
        <v>3217</v>
      </c>
    </row>
    <row r="67" spans="1:12" x14ac:dyDescent="0.25">
      <c r="A67" s="41" t="s">
        <v>2032</v>
      </c>
      <c r="B67" s="41" t="s">
        <v>1058</v>
      </c>
      <c r="C67" s="41" t="s">
        <v>1059</v>
      </c>
      <c r="D67" s="41" t="s">
        <v>1060</v>
      </c>
      <c r="E67" s="41" t="s">
        <v>2063</v>
      </c>
      <c r="F67" s="41" t="s">
        <v>1980</v>
      </c>
      <c r="G67" s="41" t="s">
        <v>2065</v>
      </c>
      <c r="H67" s="88">
        <v>310</v>
      </c>
      <c r="I67" s="89" t="s">
        <v>23</v>
      </c>
      <c r="J67" s="89" t="s">
        <v>3218</v>
      </c>
      <c r="K67" s="89" t="s">
        <v>3217</v>
      </c>
      <c r="L67" s="89" t="s">
        <v>3217</v>
      </c>
    </row>
    <row r="68" spans="1:12" x14ac:dyDescent="0.25">
      <c r="A68" s="41" t="s">
        <v>2032</v>
      </c>
      <c r="B68" s="41" t="s">
        <v>1115</v>
      </c>
      <c r="C68" s="41" t="s">
        <v>1116</v>
      </c>
      <c r="D68" s="41" t="s">
        <v>1117</v>
      </c>
      <c r="E68" s="41" t="s">
        <v>2066</v>
      </c>
      <c r="F68" s="41" t="s">
        <v>1957</v>
      </c>
      <c r="G68" s="41" t="s">
        <v>2067</v>
      </c>
      <c r="H68" s="88">
        <v>16.670000000000002</v>
      </c>
      <c r="I68" s="89" t="s">
        <v>5</v>
      </c>
      <c r="J68" s="89" t="s">
        <v>3220</v>
      </c>
      <c r="K68" s="89" t="s">
        <v>3217</v>
      </c>
      <c r="L68" s="89" t="s">
        <v>3217</v>
      </c>
    </row>
    <row r="69" spans="1:12" x14ac:dyDescent="0.25">
      <c r="A69" s="41" t="s">
        <v>2032</v>
      </c>
      <c r="B69" s="41" t="s">
        <v>1115</v>
      </c>
      <c r="C69" s="41" t="s">
        <v>1116</v>
      </c>
      <c r="D69" s="41" t="s">
        <v>1117</v>
      </c>
      <c r="E69" s="41" t="s">
        <v>2066</v>
      </c>
      <c r="F69" s="41" t="s">
        <v>1957</v>
      </c>
      <c r="G69" s="41" t="s">
        <v>2068</v>
      </c>
      <c r="H69" s="88">
        <v>16.670000000000002</v>
      </c>
      <c r="I69" s="89" t="s">
        <v>5</v>
      </c>
      <c r="J69" s="89" t="s">
        <v>3220</v>
      </c>
      <c r="K69" s="89" t="s">
        <v>3217</v>
      </c>
      <c r="L69" s="89" t="s">
        <v>3217</v>
      </c>
    </row>
    <row r="70" spans="1:12" x14ac:dyDescent="0.25">
      <c r="A70" s="41" t="s">
        <v>2032</v>
      </c>
      <c r="B70" s="41" t="s">
        <v>1115</v>
      </c>
      <c r="C70" s="41" t="s">
        <v>1116</v>
      </c>
      <c r="D70" s="41" t="s">
        <v>1117</v>
      </c>
      <c r="E70" s="41" t="s">
        <v>2066</v>
      </c>
      <c r="F70" s="41" t="s">
        <v>1957</v>
      </c>
      <c r="G70" s="41" t="s">
        <v>2069</v>
      </c>
      <c r="H70" s="88">
        <v>16.670000000000002</v>
      </c>
      <c r="I70" s="89" t="s">
        <v>5</v>
      </c>
      <c r="J70" s="89" t="s">
        <v>3220</v>
      </c>
      <c r="K70" s="89" t="s">
        <v>3217</v>
      </c>
      <c r="L70" s="89" t="s">
        <v>3217</v>
      </c>
    </row>
    <row r="71" spans="1:12" x14ac:dyDescent="0.25">
      <c r="A71" s="41" t="s">
        <v>2032</v>
      </c>
      <c r="B71" s="41" t="s">
        <v>1115</v>
      </c>
      <c r="C71" s="41" t="s">
        <v>1116</v>
      </c>
      <c r="D71" s="41" t="s">
        <v>1117</v>
      </c>
      <c r="E71" s="41" t="s">
        <v>2066</v>
      </c>
      <c r="F71" s="41" t="s">
        <v>1957</v>
      </c>
      <c r="G71" s="41" t="s">
        <v>2070</v>
      </c>
      <c r="H71" s="88">
        <v>16.670000000000002</v>
      </c>
      <c r="I71" s="89" t="s">
        <v>5</v>
      </c>
      <c r="J71" s="89" t="s">
        <v>3220</v>
      </c>
      <c r="K71" s="89" t="s">
        <v>3217</v>
      </c>
      <c r="L71" s="89" t="s">
        <v>3217</v>
      </c>
    </row>
    <row r="72" spans="1:12" x14ac:dyDescent="0.25">
      <c r="A72" s="41" t="s">
        <v>2032</v>
      </c>
      <c r="B72" s="41" t="s">
        <v>1115</v>
      </c>
      <c r="C72" s="41" t="s">
        <v>1116</v>
      </c>
      <c r="D72" s="41" t="s">
        <v>1117</v>
      </c>
      <c r="E72" s="41" t="s">
        <v>2066</v>
      </c>
      <c r="F72" s="41" t="s">
        <v>1957</v>
      </c>
      <c r="G72" s="41" t="s">
        <v>2071</v>
      </c>
      <c r="H72" s="88">
        <v>16.670000000000002</v>
      </c>
      <c r="I72" s="89" t="s">
        <v>5</v>
      </c>
      <c r="J72" s="89" t="s">
        <v>3220</v>
      </c>
      <c r="K72" s="89" t="s">
        <v>3217</v>
      </c>
      <c r="L72" s="89" t="s">
        <v>3217</v>
      </c>
    </row>
    <row r="73" spans="1:12" x14ac:dyDescent="0.25">
      <c r="A73" s="41" t="s">
        <v>2032</v>
      </c>
      <c r="B73" s="41" t="s">
        <v>1115</v>
      </c>
      <c r="C73" s="41" t="s">
        <v>1116</v>
      </c>
      <c r="D73" s="41" t="s">
        <v>1117</v>
      </c>
      <c r="E73" s="41" t="s">
        <v>2066</v>
      </c>
      <c r="F73" s="41" t="s">
        <v>1957</v>
      </c>
      <c r="G73" s="41" t="s">
        <v>2072</v>
      </c>
      <c r="H73" s="88">
        <v>16.670000000000002</v>
      </c>
      <c r="I73" s="89" t="s">
        <v>5</v>
      </c>
      <c r="J73" s="89" t="s">
        <v>3220</v>
      </c>
      <c r="K73" s="89" t="s">
        <v>3217</v>
      </c>
      <c r="L73" s="89" t="s">
        <v>3217</v>
      </c>
    </row>
    <row r="74" spans="1:12" x14ac:dyDescent="0.25">
      <c r="A74" s="41" t="s">
        <v>1992</v>
      </c>
      <c r="B74" s="41" t="s">
        <v>1900</v>
      </c>
      <c r="C74" s="41" t="s">
        <v>1901</v>
      </c>
      <c r="D74" s="41" t="s">
        <v>1902</v>
      </c>
      <c r="E74" s="41" t="s">
        <v>2073</v>
      </c>
      <c r="F74" s="41" t="s">
        <v>1968</v>
      </c>
      <c r="G74" s="41" t="s">
        <v>2074</v>
      </c>
      <c r="H74" s="88">
        <v>25.2</v>
      </c>
      <c r="I74" s="89" t="s">
        <v>5</v>
      </c>
      <c r="J74" s="89" t="s">
        <v>3217</v>
      </c>
      <c r="K74" s="89" t="s">
        <v>3217</v>
      </c>
      <c r="L74" s="89" t="s">
        <v>3219</v>
      </c>
    </row>
    <row r="75" spans="1:12" x14ac:dyDescent="0.25">
      <c r="A75" s="41" t="s">
        <v>1992</v>
      </c>
      <c r="B75" s="41" t="s">
        <v>1897</v>
      </c>
      <c r="C75" s="41" t="s">
        <v>1898</v>
      </c>
      <c r="D75" s="41" t="s">
        <v>1899</v>
      </c>
      <c r="E75" s="41" t="s">
        <v>2075</v>
      </c>
      <c r="F75" s="41" t="s">
        <v>1968</v>
      </c>
      <c r="G75" s="41" t="s">
        <v>2076</v>
      </c>
      <c r="H75" s="88">
        <v>100.8</v>
      </c>
      <c r="I75" s="89" t="s">
        <v>5</v>
      </c>
      <c r="J75" s="89" t="s">
        <v>3217</v>
      </c>
      <c r="K75" s="89" t="s">
        <v>3217</v>
      </c>
      <c r="L75" s="89" t="s">
        <v>3219</v>
      </c>
    </row>
    <row r="76" spans="1:12" x14ac:dyDescent="0.25">
      <c r="A76" s="41" t="s">
        <v>1975</v>
      </c>
      <c r="B76" s="41" t="s">
        <v>1702</v>
      </c>
      <c r="C76" s="41" t="s">
        <v>1703</v>
      </c>
      <c r="D76" s="41" t="s">
        <v>1704</v>
      </c>
      <c r="E76" s="41" t="s">
        <v>2077</v>
      </c>
      <c r="F76" s="41" t="s">
        <v>1961</v>
      </c>
      <c r="G76" s="41" t="s">
        <v>2078</v>
      </c>
      <c r="H76" s="88">
        <v>280</v>
      </c>
      <c r="I76" s="89" t="s">
        <v>23</v>
      </c>
      <c r="J76" s="89" t="s">
        <v>3218</v>
      </c>
      <c r="K76" s="89" t="s">
        <v>3217</v>
      </c>
      <c r="L76" s="89" t="s">
        <v>3217</v>
      </c>
    </row>
    <row r="77" spans="1:12" x14ac:dyDescent="0.25">
      <c r="A77" s="41" t="s">
        <v>2032</v>
      </c>
      <c r="B77" s="41" t="s">
        <v>1073</v>
      </c>
      <c r="C77" s="41" t="s">
        <v>1074</v>
      </c>
      <c r="D77" s="41" t="s">
        <v>1075</v>
      </c>
      <c r="E77" s="41" t="s">
        <v>2079</v>
      </c>
      <c r="F77" s="41" t="s">
        <v>1961</v>
      </c>
      <c r="G77" s="41" t="s">
        <v>2080</v>
      </c>
      <c r="H77" s="88">
        <v>29.2</v>
      </c>
      <c r="I77" s="89" t="s">
        <v>23</v>
      </c>
      <c r="J77" s="89" t="s">
        <v>3218</v>
      </c>
      <c r="K77" s="89" t="s">
        <v>3217</v>
      </c>
      <c r="L77" s="89" t="s">
        <v>3217</v>
      </c>
    </row>
    <row r="78" spans="1:12" x14ac:dyDescent="0.25">
      <c r="A78" s="41" t="s">
        <v>2032</v>
      </c>
      <c r="B78" s="41" t="s">
        <v>1073</v>
      </c>
      <c r="C78" s="41" t="s">
        <v>1074</v>
      </c>
      <c r="D78" s="41" t="s">
        <v>1075</v>
      </c>
      <c r="E78" s="41" t="s">
        <v>2079</v>
      </c>
      <c r="F78" s="41" t="s">
        <v>1961</v>
      </c>
      <c r="G78" s="41" t="s">
        <v>2081</v>
      </c>
      <c r="H78" s="88">
        <v>29.3</v>
      </c>
      <c r="I78" s="89" t="s">
        <v>23</v>
      </c>
      <c r="J78" s="89" t="s">
        <v>3218</v>
      </c>
      <c r="K78" s="89" t="s">
        <v>3217</v>
      </c>
      <c r="L78" s="89" t="s">
        <v>3217</v>
      </c>
    </row>
    <row r="79" spans="1:12" x14ac:dyDescent="0.25">
      <c r="A79" s="41" t="s">
        <v>2032</v>
      </c>
      <c r="B79" s="41" t="s">
        <v>1076</v>
      </c>
      <c r="C79" s="41" t="s">
        <v>1077</v>
      </c>
      <c r="D79" s="41" t="s">
        <v>1078</v>
      </c>
      <c r="E79" s="41" t="s">
        <v>2082</v>
      </c>
      <c r="F79" s="41" t="s">
        <v>1961</v>
      </c>
      <c r="G79" s="41" t="s">
        <v>2083</v>
      </c>
      <c r="H79" s="88">
        <v>30.8</v>
      </c>
      <c r="I79" s="89" t="s">
        <v>23</v>
      </c>
      <c r="J79" s="89" t="s">
        <v>3218</v>
      </c>
      <c r="K79" s="89" t="s">
        <v>3217</v>
      </c>
      <c r="L79" s="89" t="s">
        <v>3217</v>
      </c>
    </row>
    <row r="80" spans="1:12" x14ac:dyDescent="0.25">
      <c r="A80" s="41" t="s">
        <v>2032</v>
      </c>
      <c r="B80" s="41" t="s">
        <v>1076</v>
      </c>
      <c r="C80" s="41" t="s">
        <v>1077</v>
      </c>
      <c r="D80" s="41" t="s">
        <v>1078</v>
      </c>
      <c r="E80" s="41" t="s">
        <v>2082</v>
      </c>
      <c r="F80" s="41" t="s">
        <v>1961</v>
      </c>
      <c r="G80" s="41" t="s">
        <v>2084</v>
      </c>
      <c r="H80" s="88">
        <v>30.4</v>
      </c>
      <c r="I80" s="89" t="s">
        <v>23</v>
      </c>
      <c r="J80" s="89" t="s">
        <v>3218</v>
      </c>
      <c r="K80" s="89" t="s">
        <v>3217</v>
      </c>
      <c r="L80" s="89" t="s">
        <v>3217</v>
      </c>
    </row>
    <row r="81" spans="1:12" x14ac:dyDescent="0.25">
      <c r="A81" s="41" t="s">
        <v>1966</v>
      </c>
      <c r="B81" s="41" t="s">
        <v>1201</v>
      </c>
      <c r="C81" s="41" t="s">
        <v>1202</v>
      </c>
      <c r="D81" s="41" t="s">
        <v>1203</v>
      </c>
      <c r="E81" s="41" t="s">
        <v>2085</v>
      </c>
      <c r="F81" s="41" t="s">
        <v>2051</v>
      </c>
      <c r="G81" s="41" t="s">
        <v>2086</v>
      </c>
      <c r="H81" s="88">
        <v>2</v>
      </c>
      <c r="I81" s="89" t="s">
        <v>5</v>
      </c>
      <c r="J81" s="89" t="s">
        <v>3220</v>
      </c>
      <c r="K81" s="89" t="s">
        <v>3217</v>
      </c>
      <c r="L81" s="89" t="s">
        <v>3217</v>
      </c>
    </row>
    <row r="82" spans="1:12" x14ac:dyDescent="0.25">
      <c r="A82" s="41" t="s">
        <v>1966</v>
      </c>
      <c r="B82" s="41" t="s">
        <v>2087</v>
      </c>
      <c r="C82" s="41" t="s">
        <v>2088</v>
      </c>
      <c r="D82" s="41" t="s">
        <v>1203</v>
      </c>
      <c r="E82" s="41" t="s">
        <v>2085</v>
      </c>
      <c r="F82" s="41" t="s">
        <v>2051</v>
      </c>
      <c r="G82" s="41" t="s">
        <v>2089</v>
      </c>
      <c r="H82" s="88">
        <v>1.56</v>
      </c>
      <c r="I82" s="89" t="s">
        <v>5</v>
      </c>
      <c r="J82" s="89" t="s">
        <v>3220</v>
      </c>
      <c r="K82" s="89" t="s">
        <v>3217</v>
      </c>
      <c r="L82" s="89" t="s">
        <v>3217</v>
      </c>
    </row>
    <row r="83" spans="1:12" x14ac:dyDescent="0.25">
      <c r="A83" s="41" t="s">
        <v>1966</v>
      </c>
      <c r="B83" s="41" t="s">
        <v>1198</v>
      </c>
      <c r="C83" s="41" t="s">
        <v>1199</v>
      </c>
      <c r="D83" s="41" t="s">
        <v>1200</v>
      </c>
      <c r="E83" s="41" t="s">
        <v>2090</v>
      </c>
      <c r="F83" s="41" t="s">
        <v>2051</v>
      </c>
      <c r="G83" s="41" t="s">
        <v>2091</v>
      </c>
      <c r="H83" s="88">
        <v>1.2</v>
      </c>
      <c r="I83" s="89" t="s">
        <v>5</v>
      </c>
      <c r="J83" s="89" t="s">
        <v>3220</v>
      </c>
      <c r="K83" s="89" t="s">
        <v>3217</v>
      </c>
      <c r="L83" s="89" t="s">
        <v>3217</v>
      </c>
    </row>
    <row r="84" spans="1:12" x14ac:dyDescent="0.25">
      <c r="A84" s="41" t="s">
        <v>1966</v>
      </c>
      <c r="B84" s="41" t="s">
        <v>2092</v>
      </c>
      <c r="C84" s="41" t="s">
        <v>2093</v>
      </c>
      <c r="D84" s="41" t="s">
        <v>1200</v>
      </c>
      <c r="E84" s="41" t="s">
        <v>2090</v>
      </c>
      <c r="F84" s="41" t="s">
        <v>2051</v>
      </c>
      <c r="G84" s="41" t="s">
        <v>2094</v>
      </c>
      <c r="H84" s="88">
        <v>1.2</v>
      </c>
      <c r="I84" s="89" t="s">
        <v>5</v>
      </c>
      <c r="J84" s="89" t="s">
        <v>3220</v>
      </c>
      <c r="K84" s="89" t="s">
        <v>3217</v>
      </c>
      <c r="L84" s="89" t="s">
        <v>3217</v>
      </c>
    </row>
    <row r="85" spans="1:12" x14ac:dyDescent="0.25">
      <c r="A85" s="41" t="s">
        <v>2006</v>
      </c>
      <c r="B85" s="41" t="s">
        <v>1719</v>
      </c>
      <c r="C85" s="41" t="s">
        <v>1720</v>
      </c>
      <c r="D85" s="41" t="s">
        <v>1721</v>
      </c>
      <c r="E85" s="41" t="s">
        <v>2095</v>
      </c>
      <c r="F85" s="41" t="s">
        <v>1961</v>
      </c>
      <c r="G85" s="41" t="s">
        <v>2096</v>
      </c>
      <c r="H85" s="88">
        <v>274</v>
      </c>
      <c r="I85" s="89" t="s">
        <v>5</v>
      </c>
      <c r="J85" s="89" t="s">
        <v>3220</v>
      </c>
      <c r="K85" s="89" t="s">
        <v>3217</v>
      </c>
      <c r="L85" s="89" t="s">
        <v>3217</v>
      </c>
    </row>
    <row r="86" spans="1:12" x14ac:dyDescent="0.25">
      <c r="A86" s="41" t="s">
        <v>2006</v>
      </c>
      <c r="B86" s="41" t="s">
        <v>2097</v>
      </c>
      <c r="C86" s="41" t="s">
        <v>2098</v>
      </c>
      <c r="D86" s="41" t="s">
        <v>1721</v>
      </c>
      <c r="E86" s="41" t="s">
        <v>2095</v>
      </c>
      <c r="F86" s="41" t="s">
        <v>1980</v>
      </c>
      <c r="G86" s="41" t="s">
        <v>2099</v>
      </c>
      <c r="H86" s="88">
        <v>199</v>
      </c>
      <c r="I86" s="89" t="s">
        <v>5</v>
      </c>
      <c r="J86" s="89" t="s">
        <v>3220</v>
      </c>
      <c r="K86" s="89" t="s">
        <v>3217</v>
      </c>
      <c r="L86" s="89" t="s">
        <v>3217</v>
      </c>
    </row>
    <row r="87" spans="1:12" x14ac:dyDescent="0.25">
      <c r="A87" s="41" t="s">
        <v>1966</v>
      </c>
      <c r="B87" s="41" t="s">
        <v>3087</v>
      </c>
      <c r="C87" s="41" t="s">
        <v>3088</v>
      </c>
      <c r="D87" s="41" t="s">
        <v>3089</v>
      </c>
      <c r="E87" s="41" t="s">
        <v>3090</v>
      </c>
      <c r="F87" s="41" t="s">
        <v>2003</v>
      </c>
      <c r="G87" s="41" t="s">
        <v>3091</v>
      </c>
      <c r="H87" s="88">
        <v>0.25</v>
      </c>
      <c r="I87" s="89" t="s">
        <v>3216</v>
      </c>
      <c r="J87" s="89" t="s">
        <v>3216</v>
      </c>
      <c r="K87" s="89" t="s">
        <v>3216</v>
      </c>
      <c r="L87" s="89" t="s">
        <v>3216</v>
      </c>
    </row>
    <row r="88" spans="1:12" x14ac:dyDescent="0.25">
      <c r="A88" s="41" t="s">
        <v>1966</v>
      </c>
      <c r="B88" s="41" t="s">
        <v>3087</v>
      </c>
      <c r="C88" s="41" t="s">
        <v>3088</v>
      </c>
      <c r="D88" s="41" t="s">
        <v>3089</v>
      </c>
      <c r="E88" s="41" t="s">
        <v>3090</v>
      </c>
      <c r="F88" s="41" t="s">
        <v>2003</v>
      </c>
      <c r="G88" s="41" t="s">
        <v>3092</v>
      </c>
      <c r="H88" s="88">
        <v>0.25</v>
      </c>
      <c r="I88" s="89" t="s">
        <v>3216</v>
      </c>
      <c r="J88" s="89" t="s">
        <v>3216</v>
      </c>
      <c r="K88" s="89" t="s">
        <v>3216</v>
      </c>
      <c r="L88" s="89" t="s">
        <v>3216</v>
      </c>
    </row>
    <row r="89" spans="1:12" x14ac:dyDescent="0.25">
      <c r="A89" s="41" t="s">
        <v>2032</v>
      </c>
      <c r="B89" s="41" t="s">
        <v>1067</v>
      </c>
      <c r="C89" s="41" t="s">
        <v>1068</v>
      </c>
      <c r="D89" s="41" t="s">
        <v>1069</v>
      </c>
      <c r="E89" s="41" t="s">
        <v>2100</v>
      </c>
      <c r="F89" s="41" t="s">
        <v>1961</v>
      </c>
      <c r="G89" s="41" t="s">
        <v>2101</v>
      </c>
      <c r="H89" s="88">
        <v>47.33</v>
      </c>
      <c r="I89" s="89" t="s">
        <v>5</v>
      </c>
      <c r="J89" s="89" t="s">
        <v>3220</v>
      </c>
      <c r="K89" s="89" t="s">
        <v>3217</v>
      </c>
      <c r="L89" s="89" t="s">
        <v>3217</v>
      </c>
    </row>
    <row r="90" spans="1:12" x14ac:dyDescent="0.25">
      <c r="A90" s="41" t="s">
        <v>2032</v>
      </c>
      <c r="B90" s="41" t="s">
        <v>1067</v>
      </c>
      <c r="C90" s="41" t="s">
        <v>1068</v>
      </c>
      <c r="D90" s="41" t="s">
        <v>1069</v>
      </c>
      <c r="E90" s="41" t="s">
        <v>2100</v>
      </c>
      <c r="F90" s="41" t="s">
        <v>1961</v>
      </c>
      <c r="G90" s="41" t="s">
        <v>2102</v>
      </c>
      <c r="H90" s="88">
        <v>47.33</v>
      </c>
      <c r="I90" s="89" t="s">
        <v>5</v>
      </c>
      <c r="J90" s="89" t="s">
        <v>3220</v>
      </c>
      <c r="K90" s="89" t="s">
        <v>3217</v>
      </c>
      <c r="L90" s="89" t="s">
        <v>3217</v>
      </c>
    </row>
    <row r="91" spans="1:12" x14ac:dyDescent="0.25">
      <c r="A91" s="41" t="s">
        <v>2032</v>
      </c>
      <c r="B91" s="41" t="s">
        <v>1067</v>
      </c>
      <c r="C91" s="41" t="s">
        <v>1068</v>
      </c>
      <c r="D91" s="41" t="s">
        <v>1069</v>
      </c>
      <c r="E91" s="41" t="s">
        <v>2100</v>
      </c>
      <c r="F91" s="41" t="s">
        <v>1961</v>
      </c>
      <c r="G91" s="41" t="s">
        <v>2103</v>
      </c>
      <c r="H91" s="88">
        <v>47.33</v>
      </c>
      <c r="I91" s="89" t="s">
        <v>5</v>
      </c>
      <c r="J91" s="89" t="s">
        <v>3220</v>
      </c>
      <c r="K91" s="89" t="s">
        <v>3217</v>
      </c>
      <c r="L91" s="89" t="s">
        <v>3217</v>
      </c>
    </row>
    <row r="92" spans="1:12" x14ac:dyDescent="0.25">
      <c r="A92" s="41" t="s">
        <v>2032</v>
      </c>
      <c r="B92" s="41" t="s">
        <v>2104</v>
      </c>
      <c r="C92" s="41" t="s">
        <v>2105</v>
      </c>
      <c r="D92" s="41" t="s">
        <v>1069</v>
      </c>
      <c r="E92" s="41" t="s">
        <v>2100</v>
      </c>
      <c r="F92" s="41" t="s">
        <v>1961</v>
      </c>
      <c r="G92" s="41" t="s">
        <v>2106</v>
      </c>
      <c r="H92" s="88">
        <v>50.9</v>
      </c>
      <c r="I92" s="89" t="s">
        <v>23</v>
      </c>
      <c r="J92" s="89" t="s">
        <v>3218</v>
      </c>
      <c r="K92" s="89" t="s">
        <v>3217</v>
      </c>
      <c r="L92" s="89" t="s">
        <v>3217</v>
      </c>
    </row>
    <row r="93" spans="1:12" x14ac:dyDescent="0.25">
      <c r="A93" s="41" t="s">
        <v>2032</v>
      </c>
      <c r="B93" s="41" t="s">
        <v>2104</v>
      </c>
      <c r="C93" s="41" t="s">
        <v>2105</v>
      </c>
      <c r="D93" s="41" t="s">
        <v>1069</v>
      </c>
      <c r="E93" s="41" t="s">
        <v>2100</v>
      </c>
      <c r="F93" s="41" t="s">
        <v>1980</v>
      </c>
      <c r="G93" s="41" t="s">
        <v>2107</v>
      </c>
      <c r="H93" s="88">
        <v>54.95</v>
      </c>
      <c r="I93" s="89" t="s">
        <v>5</v>
      </c>
      <c r="J93" s="89" t="s">
        <v>3220</v>
      </c>
      <c r="K93" s="89" t="s">
        <v>3217</v>
      </c>
      <c r="L93" s="89" t="s">
        <v>3217</v>
      </c>
    </row>
    <row r="94" spans="1:12" x14ac:dyDescent="0.25">
      <c r="A94" s="41" t="s">
        <v>2032</v>
      </c>
      <c r="B94" s="41" t="s">
        <v>1188</v>
      </c>
      <c r="C94" s="41" t="s">
        <v>1189</v>
      </c>
      <c r="D94" s="41" t="s">
        <v>1190</v>
      </c>
      <c r="E94" s="41" t="s">
        <v>2108</v>
      </c>
      <c r="F94" s="41" t="s">
        <v>1961</v>
      </c>
      <c r="G94" s="41" t="s">
        <v>2109</v>
      </c>
      <c r="H94" s="88">
        <v>291.3</v>
      </c>
      <c r="I94" s="89" t="s">
        <v>5</v>
      </c>
      <c r="J94" s="89" t="s">
        <v>3217</v>
      </c>
      <c r="K94" s="89" t="s">
        <v>3217</v>
      </c>
      <c r="L94" s="89" t="s">
        <v>3217</v>
      </c>
    </row>
    <row r="95" spans="1:12" x14ac:dyDescent="0.25">
      <c r="A95" s="41" t="s">
        <v>2032</v>
      </c>
      <c r="B95" s="41" t="s">
        <v>1188</v>
      </c>
      <c r="C95" s="41" t="s">
        <v>1189</v>
      </c>
      <c r="D95" s="41" t="s">
        <v>1190</v>
      </c>
      <c r="E95" s="41" t="s">
        <v>2108</v>
      </c>
      <c r="F95" s="41" t="s">
        <v>1961</v>
      </c>
      <c r="G95" s="41" t="s">
        <v>2110</v>
      </c>
      <c r="H95" s="88">
        <v>291.3</v>
      </c>
      <c r="I95" s="89" t="s">
        <v>5</v>
      </c>
      <c r="J95" s="89" t="s">
        <v>3217</v>
      </c>
      <c r="K95" s="89" t="s">
        <v>3217</v>
      </c>
      <c r="L95" s="89" t="s">
        <v>3217</v>
      </c>
    </row>
    <row r="96" spans="1:12" x14ac:dyDescent="0.25">
      <c r="A96" s="41" t="s">
        <v>1955</v>
      </c>
      <c r="B96" s="41" t="s">
        <v>1504</v>
      </c>
      <c r="C96" s="41" t="s">
        <v>1505</v>
      </c>
      <c r="D96" s="41" t="s">
        <v>1506</v>
      </c>
      <c r="E96" s="41" t="s">
        <v>10</v>
      </c>
      <c r="F96" s="41" t="s">
        <v>1961</v>
      </c>
      <c r="G96" s="41" t="s">
        <v>2111</v>
      </c>
      <c r="H96" s="88">
        <v>218.5</v>
      </c>
      <c r="I96" s="89" t="s">
        <v>23</v>
      </c>
      <c r="J96" s="89" t="s">
        <v>3218</v>
      </c>
      <c r="K96" s="89" t="s">
        <v>3217</v>
      </c>
      <c r="L96" s="89" t="s">
        <v>3217</v>
      </c>
    </row>
    <row r="97" spans="1:12" x14ac:dyDescent="0.25">
      <c r="A97" s="41" t="s">
        <v>1955</v>
      </c>
      <c r="B97" s="41" t="s">
        <v>1504</v>
      </c>
      <c r="C97" s="41" t="s">
        <v>1505</v>
      </c>
      <c r="D97" s="41" t="s">
        <v>1506</v>
      </c>
      <c r="E97" s="41" t="s">
        <v>10</v>
      </c>
      <c r="F97" s="41" t="s">
        <v>1980</v>
      </c>
      <c r="G97" s="41" t="s">
        <v>2112</v>
      </c>
      <c r="H97" s="88">
        <v>103.1</v>
      </c>
      <c r="I97" s="89" t="s">
        <v>23</v>
      </c>
      <c r="J97" s="89" t="s">
        <v>3218</v>
      </c>
      <c r="K97" s="89" t="s">
        <v>3217</v>
      </c>
      <c r="L97" s="89" t="s">
        <v>3217</v>
      </c>
    </row>
    <row r="98" spans="1:12" x14ac:dyDescent="0.25">
      <c r="A98" s="41" t="s">
        <v>1982</v>
      </c>
      <c r="B98" s="41" t="s">
        <v>1687</v>
      </c>
      <c r="C98" s="41" t="s">
        <v>1688</v>
      </c>
      <c r="D98" s="41" t="s">
        <v>1689</v>
      </c>
      <c r="E98" s="41" t="s">
        <v>2113</v>
      </c>
      <c r="F98" s="41" t="s">
        <v>2114</v>
      </c>
      <c r="G98" s="41" t="s">
        <v>2115</v>
      </c>
      <c r="H98" s="88">
        <v>15</v>
      </c>
      <c r="I98" s="89" t="s">
        <v>5</v>
      </c>
      <c r="J98" s="89" t="s">
        <v>3220</v>
      </c>
      <c r="K98" s="89" t="s">
        <v>3217</v>
      </c>
      <c r="L98" s="89" t="s">
        <v>3217</v>
      </c>
    </row>
    <row r="99" spans="1:12" x14ac:dyDescent="0.25">
      <c r="A99" s="41" t="s">
        <v>1966</v>
      </c>
      <c r="B99" s="41" t="s">
        <v>1207</v>
      </c>
      <c r="C99" s="41" t="s">
        <v>1208</v>
      </c>
      <c r="D99" s="41" t="s">
        <v>1209</v>
      </c>
      <c r="E99" s="41" t="s">
        <v>2116</v>
      </c>
      <c r="F99" s="41" t="s">
        <v>1957</v>
      </c>
      <c r="G99" s="41" t="s">
        <v>2117</v>
      </c>
      <c r="H99" s="88">
        <v>15.6</v>
      </c>
      <c r="I99" s="89" t="s">
        <v>5</v>
      </c>
      <c r="J99" s="89" t="s">
        <v>3217</v>
      </c>
      <c r="K99" s="89" t="s">
        <v>3217</v>
      </c>
      <c r="L99" s="89" t="s">
        <v>3221</v>
      </c>
    </row>
    <row r="100" spans="1:12" x14ac:dyDescent="0.25">
      <c r="A100" s="41" t="s">
        <v>1970</v>
      </c>
      <c r="B100" s="41" t="s">
        <v>1380</v>
      </c>
      <c r="C100" s="41" t="s">
        <v>1381</v>
      </c>
      <c r="D100" s="41" t="s">
        <v>1382</v>
      </c>
      <c r="E100" s="41" t="s">
        <v>2118</v>
      </c>
      <c r="F100" s="41" t="s">
        <v>1972</v>
      </c>
      <c r="G100" s="41" t="s">
        <v>2119</v>
      </c>
      <c r="H100" s="88">
        <v>30</v>
      </c>
      <c r="I100" s="89" t="s">
        <v>5</v>
      </c>
      <c r="J100" s="89" t="s">
        <v>3217</v>
      </c>
      <c r="K100" s="89" t="s">
        <v>3217</v>
      </c>
      <c r="L100" s="89" t="s">
        <v>3217</v>
      </c>
    </row>
    <row r="101" spans="1:12" x14ac:dyDescent="0.25">
      <c r="A101" s="41" t="s">
        <v>1970</v>
      </c>
      <c r="B101" s="41" t="s">
        <v>1380</v>
      </c>
      <c r="C101" s="41" t="s">
        <v>1381</v>
      </c>
      <c r="D101" s="41" t="s">
        <v>1382</v>
      </c>
      <c r="E101" s="41" t="s">
        <v>2118</v>
      </c>
      <c r="F101" s="41" t="s">
        <v>1972</v>
      </c>
      <c r="G101" s="41" t="s">
        <v>2120</v>
      </c>
      <c r="H101" s="88">
        <v>30</v>
      </c>
      <c r="I101" s="89" t="s">
        <v>5</v>
      </c>
      <c r="J101" s="89" t="s">
        <v>3217</v>
      </c>
      <c r="K101" s="89" t="s">
        <v>3217</v>
      </c>
      <c r="L101" s="89" t="s">
        <v>3217</v>
      </c>
    </row>
    <row r="102" spans="1:12" x14ac:dyDescent="0.25">
      <c r="A102" s="41" t="s">
        <v>1970</v>
      </c>
      <c r="B102" s="41" t="s">
        <v>1380</v>
      </c>
      <c r="C102" s="41" t="s">
        <v>1381</v>
      </c>
      <c r="D102" s="41" t="s">
        <v>1382</v>
      </c>
      <c r="E102" s="41" t="s">
        <v>2118</v>
      </c>
      <c r="F102" s="41" t="s">
        <v>1972</v>
      </c>
      <c r="G102" s="41" t="s">
        <v>2121</v>
      </c>
      <c r="H102" s="88">
        <v>30</v>
      </c>
      <c r="I102" s="89" t="s">
        <v>5</v>
      </c>
      <c r="J102" s="89" t="s">
        <v>3217</v>
      </c>
      <c r="K102" s="89" t="s">
        <v>3217</v>
      </c>
      <c r="L102" s="89" t="s">
        <v>3217</v>
      </c>
    </row>
    <row r="103" spans="1:12" x14ac:dyDescent="0.25">
      <c r="A103" s="41" t="s">
        <v>1970</v>
      </c>
      <c r="B103" s="41" t="s">
        <v>1380</v>
      </c>
      <c r="C103" s="41" t="s">
        <v>1381</v>
      </c>
      <c r="D103" s="41" t="s">
        <v>1382</v>
      </c>
      <c r="E103" s="41" t="s">
        <v>2118</v>
      </c>
      <c r="F103" s="41" t="s">
        <v>1972</v>
      </c>
      <c r="G103" s="41" t="s">
        <v>2122</v>
      </c>
      <c r="H103" s="88">
        <v>30</v>
      </c>
      <c r="I103" s="89" t="s">
        <v>5</v>
      </c>
      <c r="J103" s="89" t="s">
        <v>3217</v>
      </c>
      <c r="K103" s="89" t="s">
        <v>3217</v>
      </c>
      <c r="L103" s="89" t="s">
        <v>3217</v>
      </c>
    </row>
    <row r="104" spans="1:12" x14ac:dyDescent="0.25">
      <c r="A104" s="41" t="s">
        <v>2006</v>
      </c>
      <c r="B104" s="41" t="s">
        <v>1798</v>
      </c>
      <c r="C104" s="41" t="s">
        <v>1799</v>
      </c>
      <c r="D104" s="41" t="s">
        <v>1800</v>
      </c>
      <c r="E104" s="41" t="s">
        <v>2123</v>
      </c>
      <c r="F104" s="41" t="s">
        <v>2003</v>
      </c>
      <c r="G104" s="41" t="s">
        <v>2124</v>
      </c>
      <c r="H104" s="88">
        <v>6.3</v>
      </c>
      <c r="I104" s="89" t="s">
        <v>5</v>
      </c>
      <c r="J104" s="89" t="s">
        <v>3217</v>
      </c>
      <c r="K104" s="89" t="s">
        <v>3217</v>
      </c>
      <c r="L104" s="89" t="s">
        <v>3217</v>
      </c>
    </row>
    <row r="105" spans="1:12" x14ac:dyDescent="0.25">
      <c r="A105" s="41" t="s">
        <v>2006</v>
      </c>
      <c r="B105" s="41" t="s">
        <v>1798</v>
      </c>
      <c r="C105" s="41" t="s">
        <v>1799</v>
      </c>
      <c r="D105" s="41" t="s">
        <v>1800</v>
      </c>
      <c r="E105" s="41" t="s">
        <v>2123</v>
      </c>
      <c r="F105" s="41" t="s">
        <v>2003</v>
      </c>
      <c r="G105" s="41" t="s">
        <v>2125</v>
      </c>
      <c r="H105" s="88">
        <v>6.3</v>
      </c>
      <c r="I105" s="89" t="s">
        <v>5</v>
      </c>
      <c r="J105" s="89" t="s">
        <v>3217</v>
      </c>
      <c r="K105" s="89" t="s">
        <v>3217</v>
      </c>
      <c r="L105" s="89" t="s">
        <v>3217</v>
      </c>
    </row>
    <row r="106" spans="1:12" x14ac:dyDescent="0.25">
      <c r="A106" s="41" t="s">
        <v>2006</v>
      </c>
      <c r="B106" s="41" t="s">
        <v>1817</v>
      </c>
      <c r="C106" s="41" t="s">
        <v>1818</v>
      </c>
      <c r="D106" s="41" t="s">
        <v>1819</v>
      </c>
      <c r="E106" s="41" t="s">
        <v>2126</v>
      </c>
      <c r="F106" s="41" t="s">
        <v>2018</v>
      </c>
      <c r="G106" s="41" t="s">
        <v>2127</v>
      </c>
      <c r="H106" s="88">
        <v>80</v>
      </c>
      <c r="I106" s="89" t="s">
        <v>5</v>
      </c>
      <c r="J106" s="89" t="s">
        <v>3217</v>
      </c>
      <c r="K106" s="89" t="s">
        <v>3217</v>
      </c>
      <c r="L106" s="89" t="s">
        <v>3221</v>
      </c>
    </row>
    <row r="107" spans="1:12" x14ac:dyDescent="0.25">
      <c r="A107" s="41" t="s">
        <v>2006</v>
      </c>
      <c r="B107" s="41" t="s">
        <v>1722</v>
      </c>
      <c r="C107" s="41" t="s">
        <v>1723</v>
      </c>
      <c r="D107" s="41" t="s">
        <v>1724</v>
      </c>
      <c r="E107" s="41" t="s">
        <v>2128</v>
      </c>
      <c r="F107" s="41" t="s">
        <v>1957</v>
      </c>
      <c r="G107" s="41" t="s">
        <v>2129</v>
      </c>
      <c r="H107" s="88">
        <v>18.2</v>
      </c>
      <c r="I107" s="89" t="s">
        <v>5</v>
      </c>
      <c r="J107" s="89" t="s">
        <v>3217</v>
      </c>
      <c r="K107" s="89" t="s">
        <v>3217</v>
      </c>
      <c r="L107" s="89" t="s">
        <v>3217</v>
      </c>
    </row>
    <row r="108" spans="1:12" x14ac:dyDescent="0.25">
      <c r="A108" s="41" t="s">
        <v>2006</v>
      </c>
      <c r="B108" s="41" t="s">
        <v>1722</v>
      </c>
      <c r="C108" s="41" t="s">
        <v>1723</v>
      </c>
      <c r="D108" s="41" t="s">
        <v>1724</v>
      </c>
      <c r="E108" s="41" t="s">
        <v>2128</v>
      </c>
      <c r="F108" s="41" t="s">
        <v>1957</v>
      </c>
      <c r="G108" s="41" t="s">
        <v>2130</v>
      </c>
      <c r="H108" s="88">
        <v>18.2</v>
      </c>
      <c r="I108" s="89" t="s">
        <v>5</v>
      </c>
      <c r="J108" s="89" t="s">
        <v>3217</v>
      </c>
      <c r="K108" s="89" t="s">
        <v>3217</v>
      </c>
      <c r="L108" s="89" t="s">
        <v>3217</v>
      </c>
    </row>
    <row r="109" spans="1:12" x14ac:dyDescent="0.25">
      <c r="A109" s="41" t="s">
        <v>2006</v>
      </c>
      <c r="B109" s="41" t="s">
        <v>1722</v>
      </c>
      <c r="C109" s="41" t="s">
        <v>1723</v>
      </c>
      <c r="D109" s="41" t="s">
        <v>1724</v>
      </c>
      <c r="E109" s="41" t="s">
        <v>2128</v>
      </c>
      <c r="F109" s="41" t="s">
        <v>1957</v>
      </c>
      <c r="G109" s="41" t="s">
        <v>2131</v>
      </c>
      <c r="H109" s="88">
        <v>18.2</v>
      </c>
      <c r="I109" s="89" t="s">
        <v>5</v>
      </c>
      <c r="J109" s="89" t="s">
        <v>3217</v>
      </c>
      <c r="K109" s="89" t="s">
        <v>3217</v>
      </c>
      <c r="L109" s="89" t="s">
        <v>3217</v>
      </c>
    </row>
    <row r="110" spans="1:12" x14ac:dyDescent="0.25">
      <c r="A110" s="41" t="s">
        <v>2006</v>
      </c>
      <c r="B110" s="41" t="s">
        <v>1722</v>
      </c>
      <c r="C110" s="41" t="s">
        <v>1723</v>
      </c>
      <c r="D110" s="41" t="s">
        <v>1724</v>
      </c>
      <c r="E110" s="41" t="s">
        <v>2128</v>
      </c>
      <c r="F110" s="41" t="s">
        <v>1957</v>
      </c>
      <c r="G110" s="41" t="s">
        <v>2132</v>
      </c>
      <c r="H110" s="88">
        <v>18.2</v>
      </c>
      <c r="I110" s="89" t="s">
        <v>5</v>
      </c>
      <c r="J110" s="89" t="s">
        <v>3217</v>
      </c>
      <c r="K110" s="89" t="s">
        <v>3217</v>
      </c>
      <c r="L110" s="89" t="s">
        <v>3217</v>
      </c>
    </row>
    <row r="111" spans="1:12" x14ac:dyDescent="0.25">
      <c r="A111" s="41" t="s">
        <v>2006</v>
      </c>
      <c r="B111" s="41" t="s">
        <v>1722</v>
      </c>
      <c r="C111" s="41" t="s">
        <v>1723</v>
      </c>
      <c r="D111" s="41" t="s">
        <v>1724</v>
      </c>
      <c r="E111" s="41" t="s">
        <v>2128</v>
      </c>
      <c r="F111" s="41" t="s">
        <v>1957</v>
      </c>
      <c r="G111" s="41" t="s">
        <v>2133</v>
      </c>
      <c r="H111" s="88">
        <v>18.2</v>
      </c>
      <c r="I111" s="89" t="s">
        <v>5</v>
      </c>
      <c r="J111" s="89" t="s">
        <v>3217</v>
      </c>
      <c r="K111" s="89" t="s">
        <v>3217</v>
      </c>
      <c r="L111" s="89" t="s">
        <v>3217</v>
      </c>
    </row>
    <row r="112" spans="1:12" x14ac:dyDescent="0.25">
      <c r="A112" s="41" t="s">
        <v>1966</v>
      </c>
      <c r="B112" s="41" t="s">
        <v>1243</v>
      </c>
      <c r="C112" s="41" t="s">
        <v>1244</v>
      </c>
      <c r="D112" s="41" t="s">
        <v>1245</v>
      </c>
      <c r="E112" s="41" t="s">
        <v>2134</v>
      </c>
      <c r="F112" s="41" t="s">
        <v>2003</v>
      </c>
      <c r="G112" s="41" t="s">
        <v>1245</v>
      </c>
      <c r="H112" s="88">
        <v>4.4000000000000004</v>
      </c>
      <c r="I112" s="89" t="s">
        <v>3216</v>
      </c>
      <c r="J112" s="89" t="s">
        <v>3216</v>
      </c>
      <c r="K112" s="89" t="s">
        <v>3216</v>
      </c>
      <c r="L112" s="89" t="s">
        <v>3216</v>
      </c>
    </row>
    <row r="113" spans="1:12" x14ac:dyDescent="0.25">
      <c r="A113" s="41" t="s">
        <v>1966</v>
      </c>
      <c r="B113" s="41" t="s">
        <v>1204</v>
      </c>
      <c r="C113" s="41" t="s">
        <v>1205</v>
      </c>
      <c r="D113" s="41" t="s">
        <v>1206</v>
      </c>
      <c r="E113" s="41" t="s">
        <v>2135</v>
      </c>
      <c r="F113" s="41" t="s">
        <v>2018</v>
      </c>
      <c r="G113" s="41" t="s">
        <v>2136</v>
      </c>
      <c r="H113" s="88">
        <v>24.75</v>
      </c>
      <c r="I113" s="89" t="s">
        <v>5</v>
      </c>
      <c r="J113" s="89" t="s">
        <v>3217</v>
      </c>
      <c r="K113" s="89" t="s">
        <v>3217</v>
      </c>
      <c r="L113" s="89" t="s">
        <v>3219</v>
      </c>
    </row>
    <row r="114" spans="1:12" x14ac:dyDescent="0.25">
      <c r="A114" s="41" t="s">
        <v>1959</v>
      </c>
      <c r="B114" s="41" t="s">
        <v>375</v>
      </c>
      <c r="C114" s="41" t="s">
        <v>376</v>
      </c>
      <c r="D114" s="41" t="s">
        <v>1301</v>
      </c>
      <c r="E114" s="41" t="s">
        <v>2137</v>
      </c>
      <c r="F114" s="41" t="s">
        <v>1961</v>
      </c>
      <c r="G114" s="41" t="s">
        <v>2138</v>
      </c>
      <c r="H114" s="88">
        <v>46.1</v>
      </c>
      <c r="I114" s="89" t="s">
        <v>23</v>
      </c>
      <c r="J114" s="89" t="s">
        <v>3218</v>
      </c>
      <c r="K114" s="89" t="s">
        <v>3217</v>
      </c>
      <c r="L114" s="89" t="s">
        <v>3217</v>
      </c>
    </row>
    <row r="115" spans="1:12" x14ac:dyDescent="0.25">
      <c r="A115" s="41" t="s">
        <v>1959</v>
      </c>
      <c r="B115" s="41" t="s">
        <v>375</v>
      </c>
      <c r="C115" s="41" t="s">
        <v>376</v>
      </c>
      <c r="D115" s="41" t="s">
        <v>1301</v>
      </c>
      <c r="E115" s="41" t="s">
        <v>2137</v>
      </c>
      <c r="F115" s="41" t="s">
        <v>1961</v>
      </c>
      <c r="G115" s="41" t="s">
        <v>2139</v>
      </c>
      <c r="H115" s="88">
        <v>130</v>
      </c>
      <c r="I115" s="89" t="s">
        <v>23</v>
      </c>
      <c r="J115" s="89" t="s">
        <v>3218</v>
      </c>
      <c r="K115" s="89" t="s">
        <v>3217</v>
      </c>
      <c r="L115" s="89" t="s">
        <v>3217</v>
      </c>
    </row>
    <row r="116" spans="1:12" x14ac:dyDescent="0.25">
      <c r="A116" s="41" t="s">
        <v>1959</v>
      </c>
      <c r="B116" s="41" t="s">
        <v>375</v>
      </c>
      <c r="C116" s="41" t="s">
        <v>376</v>
      </c>
      <c r="D116" s="41" t="s">
        <v>1301</v>
      </c>
      <c r="E116" s="41" t="s">
        <v>2137</v>
      </c>
      <c r="F116" s="41" t="s">
        <v>1980</v>
      </c>
      <c r="G116" s="41" t="s">
        <v>2140</v>
      </c>
      <c r="H116" s="88">
        <v>301</v>
      </c>
      <c r="I116" s="89" t="s">
        <v>23</v>
      </c>
      <c r="J116" s="89" t="s">
        <v>3218</v>
      </c>
      <c r="K116" s="89" t="s">
        <v>3217</v>
      </c>
      <c r="L116" s="89" t="s">
        <v>3217</v>
      </c>
    </row>
    <row r="117" spans="1:12" x14ac:dyDescent="0.25">
      <c r="A117" s="41" t="s">
        <v>1970</v>
      </c>
      <c r="B117" s="41" t="s">
        <v>1380</v>
      </c>
      <c r="C117" s="41" t="s">
        <v>1381</v>
      </c>
      <c r="D117" s="41" t="s">
        <v>1383</v>
      </c>
      <c r="E117" s="41" t="s">
        <v>2141</v>
      </c>
      <c r="F117" s="41" t="s">
        <v>2003</v>
      </c>
      <c r="G117" s="41" t="s">
        <v>2142</v>
      </c>
      <c r="H117" s="88">
        <v>8.5</v>
      </c>
      <c r="I117" s="89" t="s">
        <v>5</v>
      </c>
      <c r="J117" s="89" t="s">
        <v>3219</v>
      </c>
      <c r="K117" s="89" t="s">
        <v>3217</v>
      </c>
      <c r="L117" s="89" t="s">
        <v>3219</v>
      </c>
    </row>
    <row r="118" spans="1:12" x14ac:dyDescent="0.25">
      <c r="A118" s="41" t="s">
        <v>1970</v>
      </c>
      <c r="B118" s="41" t="s">
        <v>1380</v>
      </c>
      <c r="C118" s="41" t="s">
        <v>1381</v>
      </c>
      <c r="D118" s="41" t="s">
        <v>1383</v>
      </c>
      <c r="E118" s="41" t="s">
        <v>2141</v>
      </c>
      <c r="F118" s="41" t="s">
        <v>2003</v>
      </c>
      <c r="G118" s="41" t="s">
        <v>2143</v>
      </c>
      <c r="H118" s="88">
        <v>8.5</v>
      </c>
      <c r="I118" s="89" t="s">
        <v>5</v>
      </c>
      <c r="J118" s="89" t="s">
        <v>3219</v>
      </c>
      <c r="K118" s="89" t="s">
        <v>3217</v>
      </c>
      <c r="L118" s="89" t="s">
        <v>3219</v>
      </c>
    </row>
    <row r="119" spans="1:12" x14ac:dyDescent="0.25">
      <c r="A119" s="41" t="s">
        <v>1966</v>
      </c>
      <c r="B119" s="41" t="s">
        <v>1243</v>
      </c>
      <c r="C119" s="41" t="s">
        <v>1244</v>
      </c>
      <c r="D119" s="41" t="s">
        <v>1246</v>
      </c>
      <c r="E119" s="41" t="s">
        <v>2144</v>
      </c>
      <c r="F119" s="41" t="s">
        <v>2003</v>
      </c>
      <c r="G119" s="41" t="s">
        <v>2145</v>
      </c>
      <c r="H119" s="88">
        <v>5.4</v>
      </c>
      <c r="I119" s="89" t="s">
        <v>23</v>
      </c>
      <c r="J119" s="89" t="s">
        <v>3219</v>
      </c>
      <c r="K119" s="89" t="s">
        <v>3218</v>
      </c>
      <c r="L119" s="89" t="s">
        <v>3217</v>
      </c>
    </row>
    <row r="120" spans="1:12" x14ac:dyDescent="0.25">
      <c r="A120" s="41" t="s">
        <v>1966</v>
      </c>
      <c r="B120" s="41" t="s">
        <v>1243</v>
      </c>
      <c r="C120" s="41" t="s">
        <v>1244</v>
      </c>
      <c r="D120" s="41" t="s">
        <v>1246</v>
      </c>
      <c r="E120" s="41" t="s">
        <v>2144</v>
      </c>
      <c r="F120" s="41" t="s">
        <v>2003</v>
      </c>
      <c r="G120" s="41" t="s">
        <v>2146</v>
      </c>
      <c r="H120" s="88">
        <v>5.4</v>
      </c>
      <c r="I120" s="89" t="s">
        <v>23</v>
      </c>
      <c r="J120" s="89" t="s">
        <v>3219</v>
      </c>
      <c r="K120" s="89" t="s">
        <v>3218</v>
      </c>
      <c r="L120" s="89" t="s">
        <v>3217</v>
      </c>
    </row>
    <row r="121" spans="1:12" x14ac:dyDescent="0.25">
      <c r="A121" s="41" t="s">
        <v>1966</v>
      </c>
      <c r="B121" s="41" t="s">
        <v>1243</v>
      </c>
      <c r="C121" s="41" t="s">
        <v>1244</v>
      </c>
      <c r="D121" s="41" t="s">
        <v>1246</v>
      </c>
      <c r="E121" s="41" t="s">
        <v>2144</v>
      </c>
      <c r="F121" s="41" t="s">
        <v>2003</v>
      </c>
      <c r="G121" s="41" t="s">
        <v>2147</v>
      </c>
      <c r="H121" s="88">
        <v>5.4</v>
      </c>
      <c r="I121" s="89" t="s">
        <v>23</v>
      </c>
      <c r="J121" s="89" t="s">
        <v>3219</v>
      </c>
      <c r="K121" s="89" t="s">
        <v>3218</v>
      </c>
      <c r="L121" s="89" t="s">
        <v>3217</v>
      </c>
    </row>
    <row r="122" spans="1:12" x14ac:dyDescent="0.25">
      <c r="A122" s="41" t="s">
        <v>1982</v>
      </c>
      <c r="B122" s="41" t="s">
        <v>1640</v>
      </c>
      <c r="C122" s="41" t="s">
        <v>1641</v>
      </c>
      <c r="D122" s="41" t="s">
        <v>1642</v>
      </c>
      <c r="E122" s="41" t="s">
        <v>2148</v>
      </c>
      <c r="F122" s="41" t="s">
        <v>1957</v>
      </c>
      <c r="G122" s="41" t="s">
        <v>2149</v>
      </c>
      <c r="H122" s="88">
        <v>15</v>
      </c>
      <c r="I122" s="89" t="s">
        <v>3216</v>
      </c>
      <c r="J122" s="89" t="s">
        <v>3216</v>
      </c>
      <c r="K122" s="89" t="s">
        <v>3216</v>
      </c>
      <c r="L122" s="89" t="s">
        <v>3216</v>
      </c>
    </row>
    <row r="123" spans="1:12" x14ac:dyDescent="0.25">
      <c r="A123" s="41" t="s">
        <v>2006</v>
      </c>
      <c r="B123" s="41" t="s">
        <v>1725</v>
      </c>
      <c r="C123" s="41" t="s">
        <v>1726</v>
      </c>
      <c r="D123" s="41" t="s">
        <v>1727</v>
      </c>
      <c r="E123" s="41" t="s">
        <v>2150</v>
      </c>
      <c r="F123" s="41" t="s">
        <v>1957</v>
      </c>
      <c r="G123" s="41" t="s">
        <v>2151</v>
      </c>
      <c r="H123" s="88">
        <v>19.2</v>
      </c>
      <c r="I123" s="89" t="s">
        <v>5</v>
      </c>
      <c r="J123" s="89" t="s">
        <v>3217</v>
      </c>
      <c r="K123" s="89" t="s">
        <v>3217</v>
      </c>
      <c r="L123" s="89" t="s">
        <v>3217</v>
      </c>
    </row>
    <row r="124" spans="1:12" x14ac:dyDescent="0.25">
      <c r="A124" s="41" t="s">
        <v>2006</v>
      </c>
      <c r="B124" s="41" t="s">
        <v>1826</v>
      </c>
      <c r="C124" s="41" t="s">
        <v>1827</v>
      </c>
      <c r="D124" s="41" t="s">
        <v>1828</v>
      </c>
      <c r="E124" s="41" t="s">
        <v>2152</v>
      </c>
      <c r="F124" s="41" t="s">
        <v>2018</v>
      </c>
      <c r="G124" s="41" t="s">
        <v>2153</v>
      </c>
      <c r="H124" s="88">
        <v>100</v>
      </c>
      <c r="I124" s="89" t="s">
        <v>5</v>
      </c>
      <c r="J124" s="89" t="s">
        <v>3217</v>
      </c>
      <c r="K124" s="89" t="s">
        <v>3217</v>
      </c>
      <c r="L124" s="89" t="s">
        <v>3221</v>
      </c>
    </row>
    <row r="125" spans="1:12" x14ac:dyDescent="0.25">
      <c r="A125" s="41" t="s">
        <v>2006</v>
      </c>
      <c r="B125" s="41" t="s">
        <v>1829</v>
      </c>
      <c r="C125" s="41" t="s">
        <v>1830</v>
      </c>
      <c r="D125" s="41" t="s">
        <v>1831</v>
      </c>
      <c r="E125" s="41" t="s">
        <v>2154</v>
      </c>
      <c r="F125" s="41" t="s">
        <v>2018</v>
      </c>
      <c r="G125" s="41" t="s">
        <v>2155</v>
      </c>
      <c r="H125" s="88">
        <v>100</v>
      </c>
      <c r="I125" s="89" t="s">
        <v>5</v>
      </c>
      <c r="J125" s="89" t="s">
        <v>3217</v>
      </c>
      <c r="K125" s="89" t="s">
        <v>3217</v>
      </c>
      <c r="L125" s="89" t="s">
        <v>3221</v>
      </c>
    </row>
    <row r="126" spans="1:12" x14ac:dyDescent="0.25">
      <c r="A126" s="41" t="s">
        <v>2006</v>
      </c>
      <c r="B126" s="41" t="s">
        <v>1832</v>
      </c>
      <c r="C126" s="41" t="s">
        <v>1833</v>
      </c>
      <c r="D126" s="41" t="s">
        <v>1834</v>
      </c>
      <c r="E126" s="41" t="s">
        <v>2156</v>
      </c>
      <c r="F126" s="41" t="s">
        <v>2018</v>
      </c>
      <c r="G126" s="41" t="s">
        <v>2157</v>
      </c>
      <c r="H126" s="88">
        <v>100</v>
      </c>
      <c r="I126" s="89" t="s">
        <v>5</v>
      </c>
      <c r="J126" s="89" t="s">
        <v>3217</v>
      </c>
      <c r="K126" s="89" t="s">
        <v>3217</v>
      </c>
      <c r="L126" s="89" t="s">
        <v>3221</v>
      </c>
    </row>
    <row r="127" spans="1:12" x14ac:dyDescent="0.25">
      <c r="A127" s="41" t="s">
        <v>1982</v>
      </c>
      <c r="B127" s="41" t="s">
        <v>3128</v>
      </c>
      <c r="C127" s="41" t="s">
        <v>3129</v>
      </c>
      <c r="D127" s="41" t="s">
        <v>3130</v>
      </c>
      <c r="E127" s="41" t="s">
        <v>3131</v>
      </c>
      <c r="F127" s="41" t="s">
        <v>2114</v>
      </c>
      <c r="G127" s="41" t="s">
        <v>3132</v>
      </c>
      <c r="H127" s="88">
        <v>3</v>
      </c>
      <c r="I127" s="89" t="s">
        <v>5</v>
      </c>
      <c r="J127" s="89" t="s">
        <v>3217</v>
      </c>
      <c r="K127" s="89" t="s">
        <v>3217</v>
      </c>
      <c r="L127" s="89" t="s">
        <v>3217</v>
      </c>
    </row>
    <row r="128" spans="1:12" x14ac:dyDescent="0.25">
      <c r="A128" s="41" t="s">
        <v>1970</v>
      </c>
      <c r="B128" s="41" t="s">
        <v>1400</v>
      </c>
      <c r="C128" s="41" t="s">
        <v>1401</v>
      </c>
      <c r="D128" s="41" t="s">
        <v>1402</v>
      </c>
      <c r="E128" s="41" t="s">
        <v>2158</v>
      </c>
      <c r="F128" s="41" t="s">
        <v>1972</v>
      </c>
      <c r="G128" s="41" t="s">
        <v>2159</v>
      </c>
      <c r="H128" s="88">
        <v>60.7</v>
      </c>
      <c r="I128" s="89" t="s">
        <v>23</v>
      </c>
      <c r="J128" s="89" t="s">
        <v>3218</v>
      </c>
      <c r="K128" s="89" t="s">
        <v>3218</v>
      </c>
      <c r="L128" s="89" t="s">
        <v>3217</v>
      </c>
    </row>
    <row r="129" spans="1:12" x14ac:dyDescent="0.25">
      <c r="A129" s="41" t="s">
        <v>1970</v>
      </c>
      <c r="B129" s="41" t="s">
        <v>1400</v>
      </c>
      <c r="C129" s="41" t="s">
        <v>1401</v>
      </c>
      <c r="D129" s="41" t="s">
        <v>1402</v>
      </c>
      <c r="E129" s="41" t="s">
        <v>2158</v>
      </c>
      <c r="F129" s="41" t="s">
        <v>1972</v>
      </c>
      <c r="G129" s="41" t="s">
        <v>2160</v>
      </c>
      <c r="H129" s="88">
        <v>60.7</v>
      </c>
      <c r="I129" s="89" t="s">
        <v>23</v>
      </c>
      <c r="J129" s="89" t="s">
        <v>3218</v>
      </c>
      <c r="K129" s="89" t="s">
        <v>3218</v>
      </c>
      <c r="L129" s="89" t="s">
        <v>3217</v>
      </c>
    </row>
    <row r="130" spans="1:12" x14ac:dyDescent="0.25">
      <c r="A130" s="41" t="s">
        <v>2006</v>
      </c>
      <c r="B130" s="41" t="s">
        <v>1705</v>
      </c>
      <c r="C130" s="41" t="s">
        <v>1706</v>
      </c>
      <c r="D130" s="41" t="s">
        <v>1950</v>
      </c>
      <c r="E130" s="41" t="s">
        <v>2161</v>
      </c>
      <c r="F130" s="41" t="s">
        <v>1972</v>
      </c>
      <c r="G130" s="41" t="s">
        <v>2162</v>
      </c>
      <c r="H130" s="88">
        <v>33.5</v>
      </c>
      <c r="I130" s="89" t="s">
        <v>5</v>
      </c>
      <c r="J130" s="89" t="s">
        <v>3220</v>
      </c>
      <c r="K130" s="89" t="s">
        <v>3217</v>
      </c>
      <c r="L130" s="89" t="s">
        <v>3217</v>
      </c>
    </row>
    <row r="131" spans="1:12" x14ac:dyDescent="0.25">
      <c r="A131" s="41" t="s">
        <v>2006</v>
      </c>
      <c r="B131" s="41" t="s">
        <v>1705</v>
      </c>
      <c r="C131" s="41" t="s">
        <v>1706</v>
      </c>
      <c r="D131" s="41" t="s">
        <v>1950</v>
      </c>
      <c r="E131" s="41" t="s">
        <v>2161</v>
      </c>
      <c r="F131" s="41" t="s">
        <v>1972</v>
      </c>
      <c r="G131" s="41" t="s">
        <v>2163</v>
      </c>
      <c r="H131" s="88">
        <v>33.5</v>
      </c>
      <c r="I131" s="89" t="s">
        <v>5</v>
      </c>
      <c r="J131" s="89" t="s">
        <v>3220</v>
      </c>
      <c r="K131" s="89" t="s">
        <v>3217</v>
      </c>
      <c r="L131" s="89" t="s">
        <v>3217</v>
      </c>
    </row>
    <row r="132" spans="1:12" x14ac:dyDescent="0.25">
      <c r="A132" s="41" t="s">
        <v>2006</v>
      </c>
      <c r="B132" s="41" t="s">
        <v>1705</v>
      </c>
      <c r="C132" s="41" t="s">
        <v>1706</v>
      </c>
      <c r="D132" s="41" t="s">
        <v>1950</v>
      </c>
      <c r="E132" s="41" t="s">
        <v>2161</v>
      </c>
      <c r="F132" s="41" t="s">
        <v>1972</v>
      </c>
      <c r="G132" s="41" t="s">
        <v>2164</v>
      </c>
      <c r="H132" s="88">
        <v>33.5</v>
      </c>
      <c r="I132" s="89" t="s">
        <v>5</v>
      </c>
      <c r="J132" s="89" t="s">
        <v>3220</v>
      </c>
      <c r="K132" s="89" t="s">
        <v>3217</v>
      </c>
      <c r="L132" s="89" t="s">
        <v>3217</v>
      </c>
    </row>
    <row r="133" spans="1:12" x14ac:dyDescent="0.25">
      <c r="A133" s="41" t="s">
        <v>1970</v>
      </c>
      <c r="B133" s="41" t="s">
        <v>1415</v>
      </c>
      <c r="C133" s="41" t="s">
        <v>1416</v>
      </c>
      <c r="D133" s="41" t="s">
        <v>1417</v>
      </c>
      <c r="E133" s="41" t="s">
        <v>983</v>
      </c>
      <c r="F133" s="41" t="s">
        <v>1961</v>
      </c>
      <c r="G133" s="41" t="s">
        <v>2165</v>
      </c>
      <c r="H133" s="88">
        <v>14</v>
      </c>
      <c r="I133" s="89" t="s">
        <v>5</v>
      </c>
      <c r="J133" s="89" t="s">
        <v>3217</v>
      </c>
      <c r="K133" s="89" t="s">
        <v>3219</v>
      </c>
      <c r="L133" s="89" t="s">
        <v>3217</v>
      </c>
    </row>
    <row r="134" spans="1:12" x14ac:dyDescent="0.25">
      <c r="A134" s="41" t="s">
        <v>1966</v>
      </c>
      <c r="B134" s="41" t="s">
        <v>1243</v>
      </c>
      <c r="C134" s="41" t="s">
        <v>1244</v>
      </c>
      <c r="D134" s="41" t="s">
        <v>1247</v>
      </c>
      <c r="E134" s="41" t="s">
        <v>2166</v>
      </c>
      <c r="F134" s="41" t="s">
        <v>2003</v>
      </c>
      <c r="G134" s="41" t="s">
        <v>1247</v>
      </c>
      <c r="H134" s="88">
        <v>1.1000000000000001</v>
      </c>
      <c r="I134" s="89" t="s">
        <v>23</v>
      </c>
      <c r="J134" s="89" t="s">
        <v>3219</v>
      </c>
      <c r="K134" s="89" t="s">
        <v>3218</v>
      </c>
      <c r="L134" s="89" t="s">
        <v>3219</v>
      </c>
    </row>
    <row r="135" spans="1:12" x14ac:dyDescent="0.25">
      <c r="A135" s="41" t="s">
        <v>1975</v>
      </c>
      <c r="B135" s="41" t="s">
        <v>1572</v>
      </c>
      <c r="C135" s="41" t="s">
        <v>1573</v>
      </c>
      <c r="D135" s="41" t="s">
        <v>1574</v>
      </c>
      <c r="E135" s="41" t="s">
        <v>2167</v>
      </c>
      <c r="F135" s="41" t="s">
        <v>1957</v>
      </c>
      <c r="G135" s="41" t="s">
        <v>2168</v>
      </c>
      <c r="H135" s="88">
        <v>18</v>
      </c>
      <c r="I135" s="89" t="s">
        <v>5</v>
      </c>
      <c r="J135" s="89" t="s">
        <v>3217</v>
      </c>
      <c r="K135" s="89" t="s">
        <v>3217</v>
      </c>
      <c r="L135" s="89" t="s">
        <v>3217</v>
      </c>
    </row>
    <row r="136" spans="1:12" x14ac:dyDescent="0.25">
      <c r="A136" s="41" t="s">
        <v>2032</v>
      </c>
      <c r="B136" s="41" t="s">
        <v>1127</v>
      </c>
      <c r="C136" s="41" t="s">
        <v>1128</v>
      </c>
      <c r="D136" s="41" t="s">
        <v>1129</v>
      </c>
      <c r="E136" s="41" t="s">
        <v>2169</v>
      </c>
      <c r="F136" s="41" t="s">
        <v>1980</v>
      </c>
      <c r="G136" s="41" t="s">
        <v>2170</v>
      </c>
      <c r="H136" s="88">
        <v>13.2</v>
      </c>
      <c r="I136" s="89" t="s">
        <v>23</v>
      </c>
      <c r="J136" s="89" t="s">
        <v>3218</v>
      </c>
      <c r="K136" s="89" t="s">
        <v>3217</v>
      </c>
      <c r="L136" s="89" t="s">
        <v>3217</v>
      </c>
    </row>
    <row r="137" spans="1:12" x14ac:dyDescent="0.25">
      <c r="A137" s="41" t="s">
        <v>1959</v>
      </c>
      <c r="B137" s="41" t="s">
        <v>1308</v>
      </c>
      <c r="C137" s="41" t="s">
        <v>1309</v>
      </c>
      <c r="D137" s="41" t="s">
        <v>1310</v>
      </c>
      <c r="E137" s="41" t="s">
        <v>2171</v>
      </c>
      <c r="F137" s="41" t="s">
        <v>2003</v>
      </c>
      <c r="G137" s="41" t="s">
        <v>2172</v>
      </c>
      <c r="H137" s="88">
        <v>2.6</v>
      </c>
      <c r="I137" s="89" t="s">
        <v>5</v>
      </c>
      <c r="J137" s="89" t="s">
        <v>3217</v>
      </c>
      <c r="K137" s="89" t="s">
        <v>3217</v>
      </c>
      <c r="L137" s="89" t="s">
        <v>3217</v>
      </c>
    </row>
    <row r="138" spans="1:12" x14ac:dyDescent="0.25">
      <c r="A138" s="41" t="s">
        <v>1959</v>
      </c>
      <c r="B138" s="41" t="s">
        <v>1308</v>
      </c>
      <c r="C138" s="41" t="s">
        <v>1309</v>
      </c>
      <c r="D138" s="41" t="s">
        <v>1310</v>
      </c>
      <c r="E138" s="41" t="s">
        <v>2171</v>
      </c>
      <c r="F138" s="41" t="s">
        <v>2003</v>
      </c>
      <c r="G138" s="41" t="s">
        <v>2173</v>
      </c>
      <c r="H138" s="88">
        <v>2.6</v>
      </c>
      <c r="I138" s="89" t="s">
        <v>5</v>
      </c>
      <c r="J138" s="89" t="s">
        <v>3217</v>
      </c>
      <c r="K138" s="89" t="s">
        <v>3217</v>
      </c>
      <c r="L138" s="89" t="s">
        <v>3217</v>
      </c>
    </row>
    <row r="139" spans="1:12" x14ac:dyDescent="0.25">
      <c r="A139" s="41" t="s">
        <v>1975</v>
      </c>
      <c r="B139" s="41" t="s">
        <v>1575</v>
      </c>
      <c r="C139" s="41" t="s">
        <v>1576</v>
      </c>
      <c r="D139" s="41" t="s">
        <v>1577</v>
      </c>
      <c r="E139" s="41" t="s">
        <v>2174</v>
      </c>
      <c r="F139" s="41" t="s">
        <v>1957</v>
      </c>
      <c r="G139" s="41" t="s">
        <v>2175</v>
      </c>
      <c r="H139" s="88">
        <v>16.808</v>
      </c>
      <c r="I139" s="89" t="s">
        <v>5</v>
      </c>
      <c r="J139" s="89" t="s">
        <v>3217</v>
      </c>
      <c r="K139" s="89" t="s">
        <v>3217</v>
      </c>
      <c r="L139" s="89" t="s">
        <v>3217</v>
      </c>
    </row>
    <row r="140" spans="1:12" x14ac:dyDescent="0.25">
      <c r="A140" s="41" t="s">
        <v>1975</v>
      </c>
      <c r="B140" s="41" t="s">
        <v>1575</v>
      </c>
      <c r="C140" s="41" t="s">
        <v>1576</v>
      </c>
      <c r="D140" s="41" t="s">
        <v>1577</v>
      </c>
      <c r="E140" s="41" t="s">
        <v>2174</v>
      </c>
      <c r="F140" s="41" t="s">
        <v>1957</v>
      </c>
      <c r="G140" s="41" t="s">
        <v>2176</v>
      </c>
      <c r="H140" s="88">
        <v>16.808</v>
      </c>
      <c r="I140" s="89" t="s">
        <v>5</v>
      </c>
      <c r="J140" s="89" t="s">
        <v>3217</v>
      </c>
      <c r="K140" s="89" t="s">
        <v>3217</v>
      </c>
      <c r="L140" s="89" t="s">
        <v>3217</v>
      </c>
    </row>
    <row r="141" spans="1:12" x14ac:dyDescent="0.25">
      <c r="A141" s="41" t="s">
        <v>1975</v>
      </c>
      <c r="B141" s="41" t="s">
        <v>1575</v>
      </c>
      <c r="C141" s="41" t="s">
        <v>1576</v>
      </c>
      <c r="D141" s="41" t="s">
        <v>1577</v>
      </c>
      <c r="E141" s="41" t="s">
        <v>2174</v>
      </c>
      <c r="F141" s="41" t="s">
        <v>1957</v>
      </c>
      <c r="G141" s="41" t="s">
        <v>2177</v>
      </c>
      <c r="H141" s="88">
        <v>16.808</v>
      </c>
      <c r="I141" s="89" t="s">
        <v>5</v>
      </c>
      <c r="J141" s="89" t="s">
        <v>3217</v>
      </c>
      <c r="K141" s="89" t="s">
        <v>3217</v>
      </c>
      <c r="L141" s="89" t="s">
        <v>3217</v>
      </c>
    </row>
    <row r="142" spans="1:12" x14ac:dyDescent="0.25">
      <c r="A142" s="41" t="s">
        <v>1975</v>
      </c>
      <c r="B142" s="41" t="s">
        <v>1575</v>
      </c>
      <c r="C142" s="41" t="s">
        <v>1576</v>
      </c>
      <c r="D142" s="41" t="s">
        <v>1577</v>
      </c>
      <c r="E142" s="41" t="s">
        <v>2174</v>
      </c>
      <c r="F142" s="41" t="s">
        <v>1957</v>
      </c>
      <c r="G142" s="41" t="s">
        <v>2178</v>
      </c>
      <c r="H142" s="88">
        <v>16.808</v>
      </c>
      <c r="I142" s="89" t="s">
        <v>5</v>
      </c>
      <c r="J142" s="89" t="s">
        <v>3217</v>
      </c>
      <c r="K142" s="89" t="s">
        <v>3217</v>
      </c>
      <c r="L142" s="89" t="s">
        <v>3217</v>
      </c>
    </row>
    <row r="143" spans="1:12" x14ac:dyDescent="0.25">
      <c r="A143" s="41" t="s">
        <v>1982</v>
      </c>
      <c r="B143" s="41" t="s">
        <v>1643</v>
      </c>
      <c r="C143" s="41" t="s">
        <v>1644</v>
      </c>
      <c r="D143" s="41" t="s">
        <v>1645</v>
      </c>
      <c r="E143" s="41" t="s">
        <v>2179</v>
      </c>
      <c r="F143" s="41" t="s">
        <v>1957</v>
      </c>
      <c r="G143" s="41" t="s">
        <v>2180</v>
      </c>
      <c r="H143" s="88">
        <v>8.6</v>
      </c>
      <c r="I143" s="89" t="s">
        <v>5</v>
      </c>
      <c r="J143" s="89" t="s">
        <v>3217</v>
      </c>
      <c r="K143" s="89" t="s">
        <v>3217</v>
      </c>
      <c r="L143" s="89" t="s">
        <v>3217</v>
      </c>
    </row>
    <row r="144" spans="1:12" x14ac:dyDescent="0.25">
      <c r="A144" s="41" t="s">
        <v>1982</v>
      </c>
      <c r="B144" s="41" t="s">
        <v>1643</v>
      </c>
      <c r="C144" s="41" t="s">
        <v>1644</v>
      </c>
      <c r="D144" s="41" t="s">
        <v>1645</v>
      </c>
      <c r="E144" s="41" t="s">
        <v>2179</v>
      </c>
      <c r="F144" s="41" t="s">
        <v>1957</v>
      </c>
      <c r="G144" s="41" t="s">
        <v>2181</v>
      </c>
      <c r="H144" s="88">
        <v>11.2</v>
      </c>
      <c r="I144" s="89" t="s">
        <v>5</v>
      </c>
      <c r="J144" s="89" t="s">
        <v>3217</v>
      </c>
      <c r="K144" s="89" t="s">
        <v>3217</v>
      </c>
      <c r="L144" s="89" t="s">
        <v>3217</v>
      </c>
    </row>
    <row r="145" spans="1:12" x14ac:dyDescent="0.25">
      <c r="A145" s="41" t="s">
        <v>2006</v>
      </c>
      <c r="B145" s="41" t="s">
        <v>1820</v>
      </c>
      <c r="C145" s="41" t="s">
        <v>1821</v>
      </c>
      <c r="D145" s="41" t="s">
        <v>1822</v>
      </c>
      <c r="E145" s="41" t="s">
        <v>2182</v>
      </c>
      <c r="F145" s="41" t="s">
        <v>2018</v>
      </c>
      <c r="G145" s="41" t="s">
        <v>2183</v>
      </c>
      <c r="H145" s="88">
        <v>2</v>
      </c>
      <c r="I145" s="89" t="s">
        <v>3216</v>
      </c>
      <c r="J145" s="89" t="s">
        <v>3216</v>
      </c>
      <c r="K145" s="89" t="s">
        <v>3216</v>
      </c>
      <c r="L145" s="89" t="s">
        <v>3216</v>
      </c>
    </row>
    <row r="146" spans="1:12" x14ac:dyDescent="0.25">
      <c r="A146" s="41" t="s">
        <v>1970</v>
      </c>
      <c r="B146" s="41" t="s">
        <v>1391</v>
      </c>
      <c r="C146" s="41" t="s">
        <v>1392</v>
      </c>
      <c r="D146" s="41" t="s">
        <v>1393</v>
      </c>
      <c r="E146" s="41" t="s">
        <v>2184</v>
      </c>
      <c r="F146" s="41" t="s">
        <v>2018</v>
      </c>
      <c r="G146" s="41" t="s">
        <v>2185</v>
      </c>
      <c r="H146" s="88">
        <v>2</v>
      </c>
      <c r="I146" s="89" t="s">
        <v>5</v>
      </c>
      <c r="J146" s="89" t="s">
        <v>3220</v>
      </c>
      <c r="K146" s="89" t="s">
        <v>3217</v>
      </c>
      <c r="L146" s="89" t="s">
        <v>3219</v>
      </c>
    </row>
    <row r="147" spans="1:12" x14ac:dyDescent="0.25">
      <c r="A147" s="41" t="s">
        <v>2006</v>
      </c>
      <c r="B147" s="41" t="s">
        <v>1728</v>
      </c>
      <c r="C147" s="41" t="s">
        <v>1729</v>
      </c>
      <c r="D147" s="41" t="s">
        <v>1730</v>
      </c>
      <c r="E147" s="41" t="s">
        <v>2186</v>
      </c>
      <c r="F147" s="41" t="s">
        <v>1957</v>
      </c>
      <c r="G147" s="41" t="s">
        <v>2187</v>
      </c>
      <c r="H147" s="88">
        <v>10</v>
      </c>
      <c r="I147" s="89" t="s">
        <v>5</v>
      </c>
      <c r="J147" s="89" t="s">
        <v>3217</v>
      </c>
      <c r="K147" s="89" t="s">
        <v>3217</v>
      </c>
      <c r="L147" s="89" t="s">
        <v>3219</v>
      </c>
    </row>
    <row r="148" spans="1:12" x14ac:dyDescent="0.25">
      <c r="A148" s="41" t="s">
        <v>1992</v>
      </c>
      <c r="B148" s="41" t="s">
        <v>1906</v>
      </c>
      <c r="C148" s="41" t="s">
        <v>1907</v>
      </c>
      <c r="D148" s="41" t="s">
        <v>1908</v>
      </c>
      <c r="E148" s="41" t="s">
        <v>2188</v>
      </c>
      <c r="F148" s="41" t="s">
        <v>1968</v>
      </c>
      <c r="G148" s="41" t="s">
        <v>2189</v>
      </c>
      <c r="H148" s="88">
        <v>26.28</v>
      </c>
      <c r="I148" s="89" t="s">
        <v>3216</v>
      </c>
      <c r="J148" s="89" t="s">
        <v>3216</v>
      </c>
      <c r="K148" s="89" t="s">
        <v>3216</v>
      </c>
      <c r="L148" s="89" t="s">
        <v>3216</v>
      </c>
    </row>
    <row r="149" spans="1:12" x14ac:dyDescent="0.25">
      <c r="A149" s="41" t="s">
        <v>1992</v>
      </c>
      <c r="B149" s="41" t="s">
        <v>3184</v>
      </c>
      <c r="C149" s="41" t="s">
        <v>3185</v>
      </c>
      <c r="D149" s="41" t="s">
        <v>3186</v>
      </c>
      <c r="E149" s="41" t="s">
        <v>3187</v>
      </c>
      <c r="F149" s="41" t="s">
        <v>1968</v>
      </c>
      <c r="G149" s="41" t="s">
        <v>3188</v>
      </c>
      <c r="H149" s="88">
        <v>57.66</v>
      </c>
      <c r="I149" s="89" t="s">
        <v>3216</v>
      </c>
      <c r="J149" s="89" t="s">
        <v>3216</v>
      </c>
      <c r="K149" s="89" t="s">
        <v>3216</v>
      </c>
      <c r="L149" s="89" t="s">
        <v>3216</v>
      </c>
    </row>
    <row r="150" spans="1:12" x14ac:dyDescent="0.25">
      <c r="A150" s="41" t="s">
        <v>1992</v>
      </c>
      <c r="B150" s="41" t="s">
        <v>1909</v>
      </c>
      <c r="C150" s="41" t="s">
        <v>1910</v>
      </c>
      <c r="D150" s="41" t="s">
        <v>1911</v>
      </c>
      <c r="E150" s="41" t="s">
        <v>2190</v>
      </c>
      <c r="F150" s="41" t="s">
        <v>1968</v>
      </c>
      <c r="G150" s="41" t="s">
        <v>2191</v>
      </c>
      <c r="H150" s="88">
        <v>83.22</v>
      </c>
      <c r="I150" s="89" t="s">
        <v>3216</v>
      </c>
      <c r="J150" s="89" t="s">
        <v>3216</v>
      </c>
      <c r="K150" s="89" t="s">
        <v>3216</v>
      </c>
      <c r="L150" s="89" t="s">
        <v>3216</v>
      </c>
    </row>
    <row r="151" spans="1:12" x14ac:dyDescent="0.25">
      <c r="A151" s="41" t="s">
        <v>1992</v>
      </c>
      <c r="B151" s="41" t="s">
        <v>1903</v>
      </c>
      <c r="C151" s="41" t="s">
        <v>1904</v>
      </c>
      <c r="D151" s="41" t="s">
        <v>1905</v>
      </c>
      <c r="E151" s="41" t="s">
        <v>2192</v>
      </c>
      <c r="F151" s="41" t="s">
        <v>1968</v>
      </c>
      <c r="G151" s="41" t="s">
        <v>2193</v>
      </c>
      <c r="H151" s="88">
        <v>28.8</v>
      </c>
      <c r="I151" s="89" t="s">
        <v>5</v>
      </c>
      <c r="J151" s="89" t="s">
        <v>3217</v>
      </c>
      <c r="K151" s="89" t="s">
        <v>3217</v>
      </c>
      <c r="L151" s="89" t="s">
        <v>3221</v>
      </c>
    </row>
    <row r="152" spans="1:12" x14ac:dyDescent="0.25">
      <c r="A152" s="41" t="s">
        <v>1959</v>
      </c>
      <c r="B152" s="41" t="s">
        <v>1346</v>
      </c>
      <c r="C152" s="41" t="s">
        <v>1347</v>
      </c>
      <c r="D152" s="41" t="s">
        <v>1515</v>
      </c>
      <c r="E152" s="41" t="s">
        <v>2194</v>
      </c>
      <c r="F152" s="41" t="s">
        <v>1972</v>
      </c>
      <c r="G152" s="41" t="s">
        <v>2195</v>
      </c>
      <c r="H152" s="88">
        <v>215</v>
      </c>
      <c r="I152" s="89" t="s">
        <v>5</v>
      </c>
      <c r="J152" s="89" t="s">
        <v>3217</v>
      </c>
      <c r="K152" s="89" t="s">
        <v>3217</v>
      </c>
      <c r="L152" s="89" t="s">
        <v>3217</v>
      </c>
    </row>
    <row r="153" spans="1:12" x14ac:dyDescent="0.25">
      <c r="A153" s="41" t="s">
        <v>1959</v>
      </c>
      <c r="B153" s="41" t="s">
        <v>1346</v>
      </c>
      <c r="C153" s="41" t="s">
        <v>1347</v>
      </c>
      <c r="D153" s="41" t="s">
        <v>1515</v>
      </c>
      <c r="E153" s="41" t="s">
        <v>2194</v>
      </c>
      <c r="F153" s="41" t="s">
        <v>1972</v>
      </c>
      <c r="G153" s="41" t="s">
        <v>2196</v>
      </c>
      <c r="H153" s="88">
        <v>215</v>
      </c>
      <c r="I153" s="89" t="s">
        <v>5</v>
      </c>
      <c r="J153" s="89" t="s">
        <v>3217</v>
      </c>
      <c r="K153" s="89" t="s">
        <v>3217</v>
      </c>
      <c r="L153" s="89" t="s">
        <v>3217</v>
      </c>
    </row>
    <row r="154" spans="1:12" x14ac:dyDescent="0.25">
      <c r="A154" s="41" t="s">
        <v>1959</v>
      </c>
      <c r="B154" s="41" t="s">
        <v>1346</v>
      </c>
      <c r="C154" s="41" t="s">
        <v>1347</v>
      </c>
      <c r="D154" s="41" t="s">
        <v>1515</v>
      </c>
      <c r="E154" s="41" t="s">
        <v>2194</v>
      </c>
      <c r="F154" s="41" t="s">
        <v>1972</v>
      </c>
      <c r="G154" s="41" t="s">
        <v>2197</v>
      </c>
      <c r="H154" s="88">
        <v>215</v>
      </c>
      <c r="I154" s="89" t="s">
        <v>5</v>
      </c>
      <c r="J154" s="89" t="s">
        <v>3217</v>
      </c>
      <c r="K154" s="89" t="s">
        <v>3217</v>
      </c>
      <c r="L154" s="89" t="s">
        <v>3217</v>
      </c>
    </row>
    <row r="155" spans="1:12" x14ac:dyDescent="0.25">
      <c r="A155" s="41" t="s">
        <v>1959</v>
      </c>
      <c r="B155" s="41" t="s">
        <v>1346</v>
      </c>
      <c r="C155" s="41" t="s">
        <v>1347</v>
      </c>
      <c r="D155" s="41" t="s">
        <v>1515</v>
      </c>
      <c r="E155" s="41" t="s">
        <v>2194</v>
      </c>
      <c r="F155" s="41" t="s">
        <v>1972</v>
      </c>
      <c r="G155" s="41" t="s">
        <v>2198</v>
      </c>
      <c r="H155" s="88">
        <v>215</v>
      </c>
      <c r="I155" s="89" t="s">
        <v>5</v>
      </c>
      <c r="J155" s="89" t="s">
        <v>3217</v>
      </c>
      <c r="K155" s="89" t="s">
        <v>3217</v>
      </c>
      <c r="L155" s="89" t="s">
        <v>3217</v>
      </c>
    </row>
    <row r="156" spans="1:12" x14ac:dyDescent="0.25">
      <c r="A156" s="41" t="s">
        <v>1959</v>
      </c>
      <c r="B156" s="41" t="s">
        <v>1346</v>
      </c>
      <c r="C156" s="41" t="s">
        <v>1347</v>
      </c>
      <c r="D156" s="41" t="s">
        <v>1515</v>
      </c>
      <c r="E156" s="41" t="s">
        <v>2194</v>
      </c>
      <c r="F156" s="41" t="s">
        <v>1972</v>
      </c>
      <c r="G156" s="41" t="s">
        <v>2199</v>
      </c>
      <c r="H156" s="88">
        <v>215</v>
      </c>
      <c r="I156" s="89" t="s">
        <v>5</v>
      </c>
      <c r="J156" s="89" t="s">
        <v>3217</v>
      </c>
      <c r="K156" s="89" t="s">
        <v>3217</v>
      </c>
      <c r="L156" s="89" t="s">
        <v>3217</v>
      </c>
    </row>
    <row r="157" spans="1:12" x14ac:dyDescent="0.25">
      <c r="A157" s="41" t="s">
        <v>1959</v>
      </c>
      <c r="B157" s="41" t="s">
        <v>1346</v>
      </c>
      <c r="C157" s="41" t="s">
        <v>1347</v>
      </c>
      <c r="D157" s="41" t="s">
        <v>1515</v>
      </c>
      <c r="E157" s="41" t="s">
        <v>2194</v>
      </c>
      <c r="F157" s="41" t="s">
        <v>1972</v>
      </c>
      <c r="G157" s="41" t="s">
        <v>2200</v>
      </c>
      <c r="H157" s="88">
        <v>215</v>
      </c>
      <c r="I157" s="89" t="s">
        <v>5</v>
      </c>
      <c r="J157" s="89" t="s">
        <v>3217</v>
      </c>
      <c r="K157" s="89" t="s">
        <v>3217</v>
      </c>
      <c r="L157" s="89" t="s">
        <v>3217</v>
      </c>
    </row>
    <row r="158" spans="1:12" x14ac:dyDescent="0.25">
      <c r="A158" s="41" t="s">
        <v>1959</v>
      </c>
      <c r="B158" s="41" t="s">
        <v>1324</v>
      </c>
      <c r="C158" s="41" t="s">
        <v>1325</v>
      </c>
      <c r="D158" s="41" t="s">
        <v>1326</v>
      </c>
      <c r="E158" s="41" t="s">
        <v>2201</v>
      </c>
      <c r="F158" s="41" t="s">
        <v>1957</v>
      </c>
      <c r="G158" s="41" t="s">
        <v>2202</v>
      </c>
      <c r="H158" s="88">
        <v>5</v>
      </c>
      <c r="I158" s="89" t="s">
        <v>3216</v>
      </c>
      <c r="J158" s="89" t="s">
        <v>3216</v>
      </c>
      <c r="K158" s="89" t="s">
        <v>3216</v>
      </c>
      <c r="L158" s="89" t="s">
        <v>3216</v>
      </c>
    </row>
    <row r="159" spans="1:12" x14ac:dyDescent="0.25">
      <c r="A159" s="41" t="s">
        <v>1959</v>
      </c>
      <c r="B159" s="41" t="s">
        <v>1311</v>
      </c>
      <c r="C159" s="41" t="s">
        <v>1312</v>
      </c>
      <c r="D159" s="41" t="s">
        <v>1313</v>
      </c>
      <c r="E159" s="41" t="s">
        <v>2203</v>
      </c>
      <c r="F159" s="41" t="s">
        <v>2003</v>
      </c>
      <c r="G159" s="41" t="s">
        <v>2204</v>
      </c>
      <c r="H159" s="88">
        <v>5.4</v>
      </c>
      <c r="I159" s="89" t="s">
        <v>5</v>
      </c>
      <c r="J159" s="89" t="s">
        <v>3217</v>
      </c>
      <c r="K159" s="89" t="s">
        <v>3217</v>
      </c>
      <c r="L159" s="89" t="s">
        <v>3217</v>
      </c>
    </row>
    <row r="160" spans="1:12" x14ac:dyDescent="0.25">
      <c r="A160" s="41" t="s">
        <v>2006</v>
      </c>
      <c r="B160" s="41" t="s">
        <v>1731</v>
      </c>
      <c r="C160" s="41" t="s">
        <v>1732</v>
      </c>
      <c r="D160" s="41" t="s">
        <v>1733</v>
      </c>
      <c r="E160" s="41" t="s">
        <v>2205</v>
      </c>
      <c r="F160" s="41" t="s">
        <v>2051</v>
      </c>
      <c r="G160" s="41" t="s">
        <v>2206</v>
      </c>
      <c r="H160" s="88">
        <v>3</v>
      </c>
      <c r="I160" s="89" t="s">
        <v>5</v>
      </c>
      <c r="J160" s="89" t="s">
        <v>3220</v>
      </c>
      <c r="K160" s="89" t="s">
        <v>3217</v>
      </c>
      <c r="L160" s="89" t="s">
        <v>3217</v>
      </c>
    </row>
    <row r="161" spans="1:12" x14ac:dyDescent="0.25">
      <c r="A161" s="41" t="s">
        <v>2032</v>
      </c>
      <c r="B161" s="41" t="s">
        <v>1100</v>
      </c>
      <c r="C161" s="41" t="s">
        <v>1101</v>
      </c>
      <c r="D161" s="41" t="s">
        <v>1102</v>
      </c>
      <c r="E161" s="41" t="s">
        <v>2207</v>
      </c>
      <c r="F161" s="41" t="s">
        <v>1957</v>
      </c>
      <c r="G161" s="41" t="s">
        <v>2208</v>
      </c>
      <c r="H161" s="88">
        <v>15.3</v>
      </c>
      <c r="I161" s="89" t="s">
        <v>5</v>
      </c>
      <c r="J161" s="89" t="s">
        <v>3217</v>
      </c>
      <c r="K161" s="89" t="s">
        <v>3217</v>
      </c>
      <c r="L161" s="89" t="s">
        <v>3217</v>
      </c>
    </row>
    <row r="162" spans="1:12" x14ac:dyDescent="0.25">
      <c r="A162" s="41" t="s">
        <v>1970</v>
      </c>
      <c r="B162" s="41" t="s">
        <v>1380</v>
      </c>
      <c r="C162" s="41" t="s">
        <v>1381</v>
      </c>
      <c r="D162" s="41" t="s">
        <v>1384</v>
      </c>
      <c r="E162" s="41" t="s">
        <v>2209</v>
      </c>
      <c r="F162" s="41" t="s">
        <v>1972</v>
      </c>
      <c r="G162" s="41" t="s">
        <v>2210</v>
      </c>
      <c r="H162" s="88">
        <v>15</v>
      </c>
      <c r="I162" s="89" t="s">
        <v>5</v>
      </c>
      <c r="J162" s="89" t="s">
        <v>3217</v>
      </c>
      <c r="K162" s="89" t="s">
        <v>3217</v>
      </c>
      <c r="L162" s="89" t="s">
        <v>3217</v>
      </c>
    </row>
    <row r="163" spans="1:12" x14ac:dyDescent="0.25">
      <c r="A163" s="41" t="s">
        <v>1970</v>
      </c>
      <c r="B163" s="41" t="s">
        <v>1380</v>
      </c>
      <c r="C163" s="41" t="s">
        <v>1381</v>
      </c>
      <c r="D163" s="41" t="s">
        <v>1384</v>
      </c>
      <c r="E163" s="41" t="s">
        <v>2209</v>
      </c>
      <c r="F163" s="41" t="s">
        <v>1972</v>
      </c>
      <c r="G163" s="41" t="s">
        <v>2211</v>
      </c>
      <c r="H163" s="88">
        <v>15</v>
      </c>
      <c r="I163" s="89" t="s">
        <v>5</v>
      </c>
      <c r="J163" s="89" t="s">
        <v>3217</v>
      </c>
      <c r="K163" s="89" t="s">
        <v>3217</v>
      </c>
      <c r="L163" s="89" t="s">
        <v>3217</v>
      </c>
    </row>
    <row r="164" spans="1:12" x14ac:dyDescent="0.25">
      <c r="A164" s="41" t="s">
        <v>1970</v>
      </c>
      <c r="B164" s="41" t="s">
        <v>1380</v>
      </c>
      <c r="C164" s="41" t="s">
        <v>1381</v>
      </c>
      <c r="D164" s="41" t="s">
        <v>1384</v>
      </c>
      <c r="E164" s="41" t="s">
        <v>2209</v>
      </c>
      <c r="F164" s="41" t="s">
        <v>1972</v>
      </c>
      <c r="G164" s="41" t="s">
        <v>2212</v>
      </c>
      <c r="H164" s="88">
        <v>24.4</v>
      </c>
      <c r="I164" s="89" t="s">
        <v>5</v>
      </c>
      <c r="J164" s="89" t="s">
        <v>3217</v>
      </c>
      <c r="K164" s="89" t="s">
        <v>3217</v>
      </c>
      <c r="L164" s="89" t="s">
        <v>3217</v>
      </c>
    </row>
    <row r="165" spans="1:12" x14ac:dyDescent="0.25">
      <c r="A165" s="41" t="s">
        <v>1970</v>
      </c>
      <c r="B165" s="41" t="s">
        <v>1424</v>
      </c>
      <c r="C165" s="41" t="s">
        <v>1425</v>
      </c>
      <c r="D165" s="41" t="s">
        <v>1426</v>
      </c>
      <c r="E165" s="41" t="s">
        <v>2213</v>
      </c>
      <c r="F165" s="41" t="s">
        <v>2003</v>
      </c>
      <c r="G165" s="41" t="s">
        <v>2214</v>
      </c>
      <c r="H165" s="88">
        <v>3.3</v>
      </c>
      <c r="I165" s="89" t="s">
        <v>5</v>
      </c>
      <c r="J165" s="89" t="s">
        <v>3217</v>
      </c>
      <c r="K165" s="89" t="s">
        <v>3217</v>
      </c>
      <c r="L165" s="89" t="s">
        <v>3217</v>
      </c>
    </row>
    <row r="166" spans="1:12" x14ac:dyDescent="0.25">
      <c r="A166" s="41" t="s">
        <v>1970</v>
      </c>
      <c r="B166" s="41" t="s">
        <v>1424</v>
      </c>
      <c r="C166" s="41" t="s">
        <v>1425</v>
      </c>
      <c r="D166" s="41" t="s">
        <v>1426</v>
      </c>
      <c r="E166" s="41" t="s">
        <v>2213</v>
      </c>
      <c r="F166" s="41" t="s">
        <v>2003</v>
      </c>
      <c r="G166" s="41" t="s">
        <v>2215</v>
      </c>
      <c r="H166" s="88">
        <v>3.34</v>
      </c>
      <c r="I166" s="89" t="s">
        <v>5</v>
      </c>
      <c r="J166" s="89" t="s">
        <v>3217</v>
      </c>
      <c r="K166" s="89" t="s">
        <v>3217</v>
      </c>
      <c r="L166" s="89" t="s">
        <v>3217</v>
      </c>
    </row>
    <row r="167" spans="1:12" x14ac:dyDescent="0.25">
      <c r="A167" s="41" t="s">
        <v>1982</v>
      </c>
      <c r="B167" s="41" t="s">
        <v>1646</v>
      </c>
      <c r="C167" s="41" t="s">
        <v>1647</v>
      </c>
      <c r="D167" s="41" t="s">
        <v>1648</v>
      </c>
      <c r="E167" s="41" t="s">
        <v>112</v>
      </c>
      <c r="F167" s="41" t="s">
        <v>1957</v>
      </c>
      <c r="G167" s="41" t="s">
        <v>2216</v>
      </c>
      <c r="H167" s="88">
        <v>20</v>
      </c>
      <c r="I167" s="89" t="s">
        <v>3216</v>
      </c>
      <c r="J167" s="89" t="s">
        <v>3216</v>
      </c>
      <c r="K167" s="89" t="s">
        <v>3216</v>
      </c>
      <c r="L167" s="89" t="s">
        <v>3216</v>
      </c>
    </row>
    <row r="168" spans="1:12" x14ac:dyDescent="0.25">
      <c r="A168" s="41" t="s">
        <v>2032</v>
      </c>
      <c r="B168" s="41" t="s">
        <v>1144</v>
      </c>
      <c r="C168" s="41" t="s">
        <v>1145</v>
      </c>
      <c r="D168" s="41" t="s">
        <v>1146</v>
      </c>
      <c r="E168" s="41" t="s">
        <v>2217</v>
      </c>
      <c r="F168" s="41" t="s">
        <v>1968</v>
      </c>
      <c r="G168" s="41" t="s">
        <v>2218</v>
      </c>
      <c r="H168" s="88">
        <v>100</v>
      </c>
      <c r="I168" s="89" t="s">
        <v>5</v>
      </c>
      <c r="J168" s="89" t="s">
        <v>3217</v>
      </c>
      <c r="K168" s="89" t="s">
        <v>3220</v>
      </c>
      <c r="L168" s="89" t="s">
        <v>3219</v>
      </c>
    </row>
    <row r="169" spans="1:12" x14ac:dyDescent="0.25">
      <c r="A169" s="41" t="s">
        <v>1955</v>
      </c>
      <c r="B169" s="41" t="s">
        <v>1508</v>
      </c>
      <c r="C169" s="41" t="s">
        <v>1509</v>
      </c>
      <c r="D169" s="41" t="s">
        <v>1510</v>
      </c>
      <c r="E169" s="41" t="s">
        <v>2219</v>
      </c>
      <c r="F169" s="41" t="s">
        <v>1957</v>
      </c>
      <c r="G169" s="41" t="s">
        <v>2220</v>
      </c>
      <c r="H169" s="88">
        <v>35.6</v>
      </c>
      <c r="I169" s="89" t="s">
        <v>5</v>
      </c>
      <c r="J169" s="89" t="s">
        <v>3217</v>
      </c>
      <c r="K169" s="89" t="s">
        <v>3217</v>
      </c>
      <c r="L169" s="89" t="s">
        <v>3217</v>
      </c>
    </row>
    <row r="170" spans="1:12" x14ac:dyDescent="0.25">
      <c r="A170" s="41" t="s">
        <v>1955</v>
      </c>
      <c r="B170" s="41" t="s">
        <v>1504</v>
      </c>
      <c r="C170" s="41" t="s">
        <v>1505</v>
      </c>
      <c r="D170" s="41" t="s">
        <v>1507</v>
      </c>
      <c r="E170" s="41" t="s">
        <v>2221</v>
      </c>
      <c r="F170" s="41" t="s">
        <v>1961</v>
      </c>
      <c r="G170" s="41" t="s">
        <v>2222</v>
      </c>
      <c r="H170" s="88">
        <v>264.39999999999998</v>
      </c>
      <c r="I170" s="89" t="s">
        <v>5</v>
      </c>
      <c r="J170" s="89" t="s">
        <v>3220</v>
      </c>
      <c r="K170" s="89" t="s">
        <v>3217</v>
      </c>
      <c r="L170" s="89" t="s">
        <v>3217</v>
      </c>
    </row>
    <row r="171" spans="1:12" x14ac:dyDescent="0.25">
      <c r="A171" s="41" t="s">
        <v>1955</v>
      </c>
      <c r="B171" s="41" t="s">
        <v>1504</v>
      </c>
      <c r="C171" s="41" t="s">
        <v>1505</v>
      </c>
      <c r="D171" s="41" t="s">
        <v>1507</v>
      </c>
      <c r="E171" s="41" t="s">
        <v>2221</v>
      </c>
      <c r="F171" s="41" t="s">
        <v>1961</v>
      </c>
      <c r="G171" s="41" t="s">
        <v>2223</v>
      </c>
      <c r="H171" s="88">
        <v>264.39999999999998</v>
      </c>
      <c r="I171" s="89" t="s">
        <v>5</v>
      </c>
      <c r="J171" s="89" t="s">
        <v>3220</v>
      </c>
      <c r="K171" s="89" t="s">
        <v>3217</v>
      </c>
      <c r="L171" s="89" t="s">
        <v>3217</v>
      </c>
    </row>
    <row r="172" spans="1:12" x14ac:dyDescent="0.25">
      <c r="A172" s="41" t="s">
        <v>1955</v>
      </c>
      <c r="B172" s="41" t="s">
        <v>1504</v>
      </c>
      <c r="C172" s="41" t="s">
        <v>1505</v>
      </c>
      <c r="D172" s="41" t="s">
        <v>1507</v>
      </c>
      <c r="E172" s="41" t="s">
        <v>2221</v>
      </c>
      <c r="F172" s="41" t="s">
        <v>1980</v>
      </c>
      <c r="G172" s="41" t="s">
        <v>2224</v>
      </c>
      <c r="H172" s="88">
        <v>123</v>
      </c>
      <c r="I172" s="89" t="s">
        <v>23</v>
      </c>
      <c r="J172" s="89" t="s">
        <v>3218</v>
      </c>
      <c r="K172" s="89" t="s">
        <v>3217</v>
      </c>
      <c r="L172" s="89" t="s">
        <v>3217</v>
      </c>
    </row>
    <row r="173" spans="1:12" x14ac:dyDescent="0.25">
      <c r="A173" s="41" t="s">
        <v>1955</v>
      </c>
      <c r="B173" s="41" t="s">
        <v>1504</v>
      </c>
      <c r="C173" s="41" t="s">
        <v>1505</v>
      </c>
      <c r="D173" s="41" t="s">
        <v>1507</v>
      </c>
      <c r="E173" s="41" t="s">
        <v>2221</v>
      </c>
      <c r="F173" s="41" t="s">
        <v>1980</v>
      </c>
      <c r="G173" s="41" t="s">
        <v>2225</v>
      </c>
      <c r="H173" s="88">
        <v>116</v>
      </c>
      <c r="I173" s="89" t="s">
        <v>23</v>
      </c>
      <c r="J173" s="89" t="s">
        <v>3218</v>
      </c>
      <c r="K173" s="89" t="s">
        <v>3217</v>
      </c>
      <c r="L173" s="89" t="s">
        <v>3217</v>
      </c>
    </row>
    <row r="174" spans="1:12" x14ac:dyDescent="0.25">
      <c r="A174" s="41" t="s">
        <v>1955</v>
      </c>
      <c r="B174" s="41" t="s">
        <v>1504</v>
      </c>
      <c r="C174" s="41" t="s">
        <v>1505</v>
      </c>
      <c r="D174" s="41" t="s">
        <v>1507</v>
      </c>
      <c r="E174" s="41" t="s">
        <v>2221</v>
      </c>
      <c r="F174" s="41" t="s">
        <v>1980</v>
      </c>
      <c r="G174" s="41" t="s">
        <v>2226</v>
      </c>
      <c r="H174" s="88">
        <v>112</v>
      </c>
      <c r="I174" s="89" t="s">
        <v>23</v>
      </c>
      <c r="J174" s="89" t="s">
        <v>3218</v>
      </c>
      <c r="K174" s="89" t="s">
        <v>3217</v>
      </c>
      <c r="L174" s="89" t="s">
        <v>3217</v>
      </c>
    </row>
    <row r="175" spans="1:12" x14ac:dyDescent="0.25">
      <c r="A175" s="41" t="s">
        <v>1955</v>
      </c>
      <c r="B175" s="41" t="s">
        <v>1504</v>
      </c>
      <c r="C175" s="41" t="s">
        <v>1505</v>
      </c>
      <c r="D175" s="41" t="s">
        <v>1507</v>
      </c>
      <c r="E175" s="41" t="s">
        <v>2221</v>
      </c>
      <c r="F175" s="41" t="s">
        <v>1980</v>
      </c>
      <c r="G175" s="41" t="s">
        <v>2227</v>
      </c>
      <c r="H175" s="88">
        <v>120</v>
      </c>
      <c r="I175" s="89" t="s">
        <v>23</v>
      </c>
      <c r="J175" s="89" t="s">
        <v>3218</v>
      </c>
      <c r="K175" s="89" t="s">
        <v>3217</v>
      </c>
      <c r="L175" s="89" t="s">
        <v>3217</v>
      </c>
    </row>
    <row r="176" spans="1:12" x14ac:dyDescent="0.25">
      <c r="A176" s="41" t="s">
        <v>1955</v>
      </c>
      <c r="B176" s="41" t="s">
        <v>1504</v>
      </c>
      <c r="C176" s="41" t="s">
        <v>1505</v>
      </c>
      <c r="D176" s="41" t="s">
        <v>1507</v>
      </c>
      <c r="E176" s="41" t="s">
        <v>2221</v>
      </c>
      <c r="F176" s="41" t="s">
        <v>1980</v>
      </c>
      <c r="G176" s="41" t="s">
        <v>2228</v>
      </c>
      <c r="H176" s="88">
        <v>350</v>
      </c>
      <c r="I176" s="89" t="s">
        <v>5</v>
      </c>
      <c r="J176" s="89" t="s">
        <v>3220</v>
      </c>
      <c r="K176" s="89" t="s">
        <v>3217</v>
      </c>
      <c r="L176" s="89" t="s">
        <v>3217</v>
      </c>
    </row>
    <row r="177" spans="1:12" x14ac:dyDescent="0.25">
      <c r="A177" s="41" t="s">
        <v>1955</v>
      </c>
      <c r="B177" s="41" t="s">
        <v>1504</v>
      </c>
      <c r="C177" s="41" t="s">
        <v>1505</v>
      </c>
      <c r="D177" s="41" t="s">
        <v>1507</v>
      </c>
      <c r="E177" s="41" t="s">
        <v>2221</v>
      </c>
      <c r="F177" s="41" t="s">
        <v>1980</v>
      </c>
      <c r="G177" s="41" t="s">
        <v>2229</v>
      </c>
      <c r="H177" s="88">
        <v>310</v>
      </c>
      <c r="I177" s="89" t="s">
        <v>5</v>
      </c>
      <c r="J177" s="89" t="s">
        <v>3220</v>
      </c>
      <c r="K177" s="89" t="s">
        <v>3217</v>
      </c>
      <c r="L177" s="89" t="s">
        <v>3217</v>
      </c>
    </row>
    <row r="178" spans="1:12" x14ac:dyDescent="0.25">
      <c r="A178" s="41" t="s">
        <v>1955</v>
      </c>
      <c r="B178" s="41" t="s">
        <v>1504</v>
      </c>
      <c r="C178" s="41" t="s">
        <v>1505</v>
      </c>
      <c r="D178" s="41" t="s">
        <v>1507</v>
      </c>
      <c r="E178" s="41" t="s">
        <v>2221</v>
      </c>
      <c r="F178" s="41" t="s">
        <v>1980</v>
      </c>
      <c r="G178" s="41" t="s">
        <v>2230</v>
      </c>
      <c r="H178" s="88">
        <v>322.2</v>
      </c>
      <c r="I178" s="89" t="s">
        <v>5</v>
      </c>
      <c r="J178" s="89" t="s">
        <v>3217</v>
      </c>
      <c r="K178" s="89" t="s">
        <v>3217</v>
      </c>
      <c r="L178" s="89" t="s">
        <v>3217</v>
      </c>
    </row>
    <row r="179" spans="1:12" x14ac:dyDescent="0.25">
      <c r="A179" s="41" t="s">
        <v>1959</v>
      </c>
      <c r="B179" s="41" t="s">
        <v>1305</v>
      </c>
      <c r="C179" s="41" t="s">
        <v>1306</v>
      </c>
      <c r="D179" s="41" t="s">
        <v>1307</v>
      </c>
      <c r="E179" s="41" t="s">
        <v>2231</v>
      </c>
      <c r="F179" s="41" t="s">
        <v>1972</v>
      </c>
      <c r="G179" s="41" t="s">
        <v>2232</v>
      </c>
      <c r="H179" s="88">
        <v>30</v>
      </c>
      <c r="I179" s="89" t="s">
        <v>5</v>
      </c>
      <c r="J179" s="89" t="s">
        <v>3217</v>
      </c>
      <c r="K179" s="89" t="s">
        <v>3217</v>
      </c>
      <c r="L179" s="89" t="s">
        <v>3217</v>
      </c>
    </row>
    <row r="180" spans="1:12" x14ac:dyDescent="0.25">
      <c r="A180" s="41" t="s">
        <v>1959</v>
      </c>
      <c r="B180" s="41" t="s">
        <v>1305</v>
      </c>
      <c r="C180" s="41" t="s">
        <v>1306</v>
      </c>
      <c r="D180" s="41" t="s">
        <v>1307</v>
      </c>
      <c r="E180" s="41" t="s">
        <v>2231</v>
      </c>
      <c r="F180" s="41" t="s">
        <v>1972</v>
      </c>
      <c r="G180" s="41" t="s">
        <v>2233</v>
      </c>
      <c r="H180" s="88">
        <v>30</v>
      </c>
      <c r="I180" s="89" t="s">
        <v>5</v>
      </c>
      <c r="J180" s="89" t="s">
        <v>3217</v>
      </c>
      <c r="K180" s="89" t="s">
        <v>3217</v>
      </c>
      <c r="L180" s="89" t="s">
        <v>3217</v>
      </c>
    </row>
    <row r="181" spans="1:12" x14ac:dyDescent="0.25">
      <c r="A181" s="41" t="s">
        <v>1966</v>
      </c>
      <c r="B181" s="41" t="s">
        <v>3093</v>
      </c>
      <c r="C181" s="41" t="s">
        <v>3094</v>
      </c>
      <c r="D181" s="41" t="s">
        <v>3095</v>
      </c>
      <c r="E181" s="41" t="s">
        <v>3096</v>
      </c>
      <c r="F181" s="41" t="s">
        <v>2003</v>
      </c>
      <c r="G181" s="41" t="s">
        <v>3097</v>
      </c>
      <c r="H181" s="88">
        <v>0.25</v>
      </c>
      <c r="I181" s="89" t="s">
        <v>3216</v>
      </c>
      <c r="J181" s="89" t="s">
        <v>3216</v>
      </c>
      <c r="K181" s="89" t="s">
        <v>3216</v>
      </c>
      <c r="L181" s="89" t="s">
        <v>3216</v>
      </c>
    </row>
    <row r="182" spans="1:12" x14ac:dyDescent="0.25">
      <c r="A182" s="41" t="s">
        <v>1966</v>
      </c>
      <c r="B182" s="41" t="s">
        <v>3093</v>
      </c>
      <c r="C182" s="41" t="s">
        <v>3094</v>
      </c>
      <c r="D182" s="41" t="s">
        <v>3095</v>
      </c>
      <c r="E182" s="41" t="s">
        <v>3096</v>
      </c>
      <c r="F182" s="41" t="s">
        <v>2003</v>
      </c>
      <c r="G182" s="41" t="s">
        <v>3098</v>
      </c>
      <c r="H182" s="88">
        <v>0.25</v>
      </c>
      <c r="I182" s="89" t="s">
        <v>3216</v>
      </c>
      <c r="J182" s="89" t="s">
        <v>3216</v>
      </c>
      <c r="K182" s="89" t="s">
        <v>3216</v>
      </c>
      <c r="L182" s="89" t="s">
        <v>3216</v>
      </c>
    </row>
    <row r="183" spans="1:12" x14ac:dyDescent="0.25">
      <c r="A183" s="41" t="s">
        <v>1992</v>
      </c>
      <c r="B183" s="41" t="s">
        <v>1871</v>
      </c>
      <c r="C183" s="41" t="s">
        <v>1872</v>
      </c>
      <c r="D183" s="41" t="s">
        <v>1873</v>
      </c>
      <c r="E183" s="41" t="s">
        <v>2234</v>
      </c>
      <c r="F183" s="41" t="s">
        <v>1961</v>
      </c>
      <c r="G183" s="41" t="s">
        <v>2235</v>
      </c>
      <c r="H183" s="88">
        <v>15</v>
      </c>
      <c r="I183" s="89" t="s">
        <v>3216</v>
      </c>
      <c r="J183" s="89" t="s">
        <v>3216</v>
      </c>
      <c r="K183" s="89" t="s">
        <v>3216</v>
      </c>
      <c r="L183" s="89" t="s">
        <v>3216</v>
      </c>
    </row>
    <row r="184" spans="1:12" x14ac:dyDescent="0.25">
      <c r="A184" s="41" t="s">
        <v>1992</v>
      </c>
      <c r="B184" s="41" t="s">
        <v>1871</v>
      </c>
      <c r="C184" s="41" t="s">
        <v>1872</v>
      </c>
      <c r="D184" s="41" t="s">
        <v>1873</v>
      </c>
      <c r="E184" s="41" t="s">
        <v>2234</v>
      </c>
      <c r="F184" s="41" t="s">
        <v>1961</v>
      </c>
      <c r="G184" s="41" t="s">
        <v>2236</v>
      </c>
      <c r="H184" s="88">
        <v>15</v>
      </c>
      <c r="I184" s="89" t="s">
        <v>3216</v>
      </c>
      <c r="J184" s="89" t="s">
        <v>3216</v>
      </c>
      <c r="K184" s="89" t="s">
        <v>3216</v>
      </c>
      <c r="L184" s="89" t="s">
        <v>3216</v>
      </c>
    </row>
    <row r="185" spans="1:12" x14ac:dyDescent="0.25">
      <c r="A185" s="41" t="s">
        <v>1992</v>
      </c>
      <c r="B185" s="41" t="s">
        <v>1871</v>
      </c>
      <c r="C185" s="41" t="s">
        <v>1872</v>
      </c>
      <c r="D185" s="41" t="s">
        <v>1873</v>
      </c>
      <c r="E185" s="41" t="s">
        <v>2234</v>
      </c>
      <c r="F185" s="41" t="s">
        <v>1961</v>
      </c>
      <c r="G185" s="41" t="s">
        <v>2237</v>
      </c>
      <c r="H185" s="88">
        <v>18</v>
      </c>
      <c r="I185" s="89" t="s">
        <v>3216</v>
      </c>
      <c r="J185" s="89" t="s">
        <v>3216</v>
      </c>
      <c r="K185" s="89" t="s">
        <v>3216</v>
      </c>
      <c r="L185" s="89" t="s">
        <v>3216</v>
      </c>
    </row>
    <row r="186" spans="1:12" x14ac:dyDescent="0.25">
      <c r="A186" s="41" t="s">
        <v>1992</v>
      </c>
      <c r="B186" s="41" t="s">
        <v>1871</v>
      </c>
      <c r="C186" s="41" t="s">
        <v>1872</v>
      </c>
      <c r="D186" s="41" t="s">
        <v>1873</v>
      </c>
      <c r="E186" s="41" t="s">
        <v>2234</v>
      </c>
      <c r="F186" s="41" t="s">
        <v>1961</v>
      </c>
      <c r="G186" s="41" t="s">
        <v>2238</v>
      </c>
      <c r="H186" s="88">
        <v>25</v>
      </c>
      <c r="I186" s="89" t="s">
        <v>3216</v>
      </c>
      <c r="J186" s="89" t="s">
        <v>3216</v>
      </c>
      <c r="K186" s="89" t="s">
        <v>3216</v>
      </c>
      <c r="L186" s="89" t="s">
        <v>3216</v>
      </c>
    </row>
    <row r="187" spans="1:12" x14ac:dyDescent="0.25">
      <c r="A187" s="41" t="s">
        <v>2032</v>
      </c>
      <c r="B187" s="41" t="s">
        <v>1082</v>
      </c>
      <c r="C187" s="41" t="s">
        <v>1083</v>
      </c>
      <c r="D187" s="41" t="s">
        <v>1084</v>
      </c>
      <c r="E187" s="41" t="s">
        <v>2239</v>
      </c>
      <c r="F187" s="41" t="s">
        <v>1957</v>
      </c>
      <c r="G187" s="41" t="s">
        <v>2240</v>
      </c>
      <c r="H187" s="88">
        <v>5</v>
      </c>
      <c r="I187" s="89" t="s">
        <v>5</v>
      </c>
      <c r="J187" s="89" t="s">
        <v>3217</v>
      </c>
      <c r="K187" s="89" t="s">
        <v>3217</v>
      </c>
      <c r="L187" s="89" t="s">
        <v>3217</v>
      </c>
    </row>
    <row r="188" spans="1:12" x14ac:dyDescent="0.25">
      <c r="A188" s="41" t="s">
        <v>1966</v>
      </c>
      <c r="B188" s="41" t="s">
        <v>1282</v>
      </c>
      <c r="C188" s="41" t="s">
        <v>1283</v>
      </c>
      <c r="D188" s="41" t="s">
        <v>1284</v>
      </c>
      <c r="E188" s="41" t="s">
        <v>2241</v>
      </c>
      <c r="F188" s="41" t="s">
        <v>2018</v>
      </c>
      <c r="G188" s="41" t="s">
        <v>2242</v>
      </c>
      <c r="H188" s="88">
        <v>5</v>
      </c>
      <c r="I188" s="89" t="s">
        <v>5</v>
      </c>
      <c r="J188" s="89" t="s">
        <v>3217</v>
      </c>
      <c r="K188" s="89" t="s">
        <v>3217</v>
      </c>
      <c r="L188" s="89" t="s">
        <v>3221</v>
      </c>
    </row>
    <row r="189" spans="1:12" x14ac:dyDescent="0.25">
      <c r="A189" s="41" t="s">
        <v>1966</v>
      </c>
      <c r="B189" s="41" t="s">
        <v>1285</v>
      </c>
      <c r="C189" s="41" t="s">
        <v>1286</v>
      </c>
      <c r="D189" s="41" t="s">
        <v>1287</v>
      </c>
      <c r="E189" s="41" t="s">
        <v>2243</v>
      </c>
      <c r="F189" s="41" t="s">
        <v>2018</v>
      </c>
      <c r="G189" s="41" t="s">
        <v>2244</v>
      </c>
      <c r="H189" s="88">
        <v>4</v>
      </c>
      <c r="I189" s="89" t="s">
        <v>3216</v>
      </c>
      <c r="J189" s="89" t="s">
        <v>3216</v>
      </c>
      <c r="K189" s="89" t="s">
        <v>3216</v>
      </c>
      <c r="L189" s="89" t="s">
        <v>3216</v>
      </c>
    </row>
    <row r="190" spans="1:12" x14ac:dyDescent="0.25">
      <c r="A190" s="41" t="s">
        <v>1966</v>
      </c>
      <c r="B190" s="41" t="s">
        <v>1288</v>
      </c>
      <c r="C190" s="41" t="s">
        <v>1289</v>
      </c>
      <c r="D190" s="41" t="s">
        <v>1290</v>
      </c>
      <c r="E190" s="41" t="s">
        <v>2245</v>
      </c>
      <c r="F190" s="41" t="s">
        <v>2018</v>
      </c>
      <c r="G190" s="41" t="s">
        <v>2246</v>
      </c>
      <c r="H190" s="88">
        <v>22</v>
      </c>
      <c r="I190" s="89" t="s">
        <v>3216</v>
      </c>
      <c r="J190" s="89" t="s">
        <v>3216</v>
      </c>
      <c r="K190" s="89" t="s">
        <v>3216</v>
      </c>
      <c r="L190" s="89" t="s">
        <v>3216</v>
      </c>
    </row>
    <row r="191" spans="1:12" x14ac:dyDescent="0.25">
      <c r="A191" s="41" t="s">
        <v>1970</v>
      </c>
      <c r="B191" s="41" t="s">
        <v>1421</v>
      </c>
      <c r="C191" s="41" t="s">
        <v>1422</v>
      </c>
      <c r="D191" s="41" t="s">
        <v>1423</v>
      </c>
      <c r="E191" s="41" t="s">
        <v>2247</v>
      </c>
      <c r="F191" s="41" t="s">
        <v>2003</v>
      </c>
      <c r="G191" s="41" t="s">
        <v>2248</v>
      </c>
      <c r="H191" s="88">
        <v>10.55</v>
      </c>
      <c r="I191" s="89" t="s">
        <v>23</v>
      </c>
      <c r="J191" s="89" t="s">
        <v>3220</v>
      </c>
      <c r="K191" s="89" t="s">
        <v>3218</v>
      </c>
      <c r="L191" s="89" t="s">
        <v>3217</v>
      </c>
    </row>
    <row r="192" spans="1:12" x14ac:dyDescent="0.25">
      <c r="A192" s="41" t="s">
        <v>1966</v>
      </c>
      <c r="B192" s="41" t="s">
        <v>1243</v>
      </c>
      <c r="C192" s="41" t="s">
        <v>1244</v>
      </c>
      <c r="D192" s="41" t="s">
        <v>1248</v>
      </c>
      <c r="E192" s="41" t="s">
        <v>2249</v>
      </c>
      <c r="F192" s="41" t="s">
        <v>1961</v>
      </c>
      <c r="G192" s="41" t="s">
        <v>2250</v>
      </c>
      <c r="H192" s="88">
        <v>16</v>
      </c>
      <c r="I192" s="89" t="s">
        <v>23</v>
      </c>
      <c r="J192" s="89" t="s">
        <v>3220</v>
      </c>
      <c r="K192" s="89" t="s">
        <v>3218</v>
      </c>
      <c r="L192" s="89" t="s">
        <v>3217</v>
      </c>
    </row>
    <row r="193" spans="1:12" x14ac:dyDescent="0.25">
      <c r="A193" s="41" t="s">
        <v>1966</v>
      </c>
      <c r="B193" s="41" t="s">
        <v>1243</v>
      </c>
      <c r="C193" s="41" t="s">
        <v>1244</v>
      </c>
      <c r="D193" s="41" t="s">
        <v>1248</v>
      </c>
      <c r="E193" s="41" t="s">
        <v>2249</v>
      </c>
      <c r="F193" s="41" t="s">
        <v>1961</v>
      </c>
      <c r="G193" s="41" t="s">
        <v>2251</v>
      </c>
      <c r="H193" s="88">
        <v>16</v>
      </c>
      <c r="I193" s="89" t="s">
        <v>23</v>
      </c>
      <c r="J193" s="89" t="s">
        <v>3220</v>
      </c>
      <c r="K193" s="89" t="s">
        <v>3218</v>
      </c>
      <c r="L193" s="89" t="s">
        <v>3217</v>
      </c>
    </row>
    <row r="194" spans="1:12" x14ac:dyDescent="0.25">
      <c r="A194" s="41" t="s">
        <v>1992</v>
      </c>
      <c r="B194" s="41" t="s">
        <v>1912</v>
      </c>
      <c r="C194" s="41" t="s">
        <v>1913</v>
      </c>
      <c r="D194" s="41" t="s">
        <v>1914</v>
      </c>
      <c r="E194" s="41" t="s">
        <v>2252</v>
      </c>
      <c r="F194" s="41" t="s">
        <v>1968</v>
      </c>
      <c r="G194" s="41" t="s">
        <v>2253</v>
      </c>
      <c r="H194" s="88">
        <v>27.6</v>
      </c>
      <c r="I194" s="89" t="s">
        <v>3216</v>
      </c>
      <c r="J194" s="89" t="s">
        <v>3216</v>
      </c>
      <c r="K194" s="89" t="s">
        <v>3216</v>
      </c>
      <c r="L194" s="89" t="s">
        <v>3216</v>
      </c>
    </row>
    <row r="195" spans="1:12" x14ac:dyDescent="0.25">
      <c r="A195" s="41" t="s">
        <v>1992</v>
      </c>
      <c r="B195" s="41" t="s">
        <v>1888</v>
      </c>
      <c r="C195" s="41" t="s">
        <v>1889</v>
      </c>
      <c r="D195" s="41" t="s">
        <v>1890</v>
      </c>
      <c r="E195" s="41" t="s">
        <v>2254</v>
      </c>
      <c r="F195" s="41" t="s">
        <v>1968</v>
      </c>
      <c r="G195" s="41" t="s">
        <v>2255</v>
      </c>
      <c r="H195" s="88">
        <v>6.3</v>
      </c>
      <c r="I195" s="89" t="s">
        <v>3216</v>
      </c>
      <c r="J195" s="89" t="s">
        <v>3216</v>
      </c>
      <c r="K195" s="89" t="s">
        <v>3216</v>
      </c>
      <c r="L195" s="89" t="s">
        <v>3216</v>
      </c>
    </row>
    <row r="196" spans="1:12" x14ac:dyDescent="0.25">
      <c r="A196" s="41" t="s">
        <v>1970</v>
      </c>
      <c r="B196" s="41" t="s">
        <v>1485</v>
      </c>
      <c r="C196" s="41" t="s">
        <v>1486</v>
      </c>
      <c r="D196" s="41" t="s">
        <v>1487</v>
      </c>
      <c r="E196" s="41" t="s">
        <v>2256</v>
      </c>
      <c r="F196" s="41" t="s">
        <v>2018</v>
      </c>
      <c r="G196" s="41" t="s">
        <v>2257</v>
      </c>
      <c r="H196" s="88">
        <v>1.8</v>
      </c>
      <c r="I196" s="89" t="s">
        <v>5</v>
      </c>
      <c r="J196" s="89" t="s">
        <v>3217</v>
      </c>
      <c r="K196" s="89" t="s">
        <v>3217</v>
      </c>
      <c r="L196" s="89" t="s">
        <v>3221</v>
      </c>
    </row>
    <row r="197" spans="1:12" x14ac:dyDescent="0.25">
      <c r="A197" s="41" t="s">
        <v>1955</v>
      </c>
      <c r="B197" s="41" t="s">
        <v>1519</v>
      </c>
      <c r="C197" s="41" t="s">
        <v>1520</v>
      </c>
      <c r="D197" s="41" t="s">
        <v>1521</v>
      </c>
      <c r="E197" s="41" t="s">
        <v>218</v>
      </c>
      <c r="F197" s="41" t="s">
        <v>1961</v>
      </c>
      <c r="G197" s="41" t="s">
        <v>2258</v>
      </c>
      <c r="H197" s="88">
        <v>13</v>
      </c>
      <c r="I197" s="89" t="s">
        <v>3216</v>
      </c>
      <c r="J197" s="89" t="s">
        <v>3216</v>
      </c>
      <c r="K197" s="89" t="s">
        <v>3216</v>
      </c>
      <c r="L197" s="89" t="s">
        <v>3216</v>
      </c>
    </row>
    <row r="198" spans="1:12" x14ac:dyDescent="0.25">
      <c r="A198" s="41" t="s">
        <v>1955</v>
      </c>
      <c r="B198" s="41" t="s">
        <v>1519</v>
      </c>
      <c r="C198" s="41" t="s">
        <v>1520</v>
      </c>
      <c r="D198" s="41" t="s">
        <v>1521</v>
      </c>
      <c r="E198" s="41" t="s">
        <v>218</v>
      </c>
      <c r="F198" s="41" t="s">
        <v>1961</v>
      </c>
      <c r="G198" s="41" t="s">
        <v>2259</v>
      </c>
      <c r="H198" s="88">
        <v>13</v>
      </c>
      <c r="I198" s="89" t="s">
        <v>23</v>
      </c>
      <c r="J198" s="89" t="s">
        <v>3218</v>
      </c>
      <c r="K198" s="89" t="s">
        <v>3218</v>
      </c>
      <c r="L198" s="89" t="s">
        <v>3217</v>
      </c>
    </row>
    <row r="199" spans="1:12" x14ac:dyDescent="0.25">
      <c r="A199" s="41" t="s">
        <v>1955</v>
      </c>
      <c r="B199" s="41" t="s">
        <v>1519</v>
      </c>
      <c r="C199" s="41" t="s">
        <v>1520</v>
      </c>
      <c r="D199" s="41" t="s">
        <v>1521</v>
      </c>
      <c r="E199" s="41" t="s">
        <v>218</v>
      </c>
      <c r="F199" s="41" t="s">
        <v>1961</v>
      </c>
      <c r="G199" s="41" t="s">
        <v>2260</v>
      </c>
      <c r="H199" s="88">
        <v>15</v>
      </c>
      <c r="I199" s="89" t="s">
        <v>23</v>
      </c>
      <c r="J199" s="89" t="s">
        <v>3219</v>
      </c>
      <c r="K199" s="89" t="s">
        <v>3218</v>
      </c>
      <c r="L199" s="89" t="s">
        <v>3217</v>
      </c>
    </row>
    <row r="200" spans="1:12" x14ac:dyDescent="0.25">
      <c r="A200" s="41" t="s">
        <v>1955</v>
      </c>
      <c r="B200" s="41" t="s">
        <v>1519</v>
      </c>
      <c r="C200" s="41" t="s">
        <v>1520</v>
      </c>
      <c r="D200" s="41" t="s">
        <v>1521</v>
      </c>
      <c r="E200" s="41" t="s">
        <v>218</v>
      </c>
      <c r="F200" s="41" t="s">
        <v>1961</v>
      </c>
      <c r="G200" s="41" t="s">
        <v>2261</v>
      </c>
      <c r="H200" s="88">
        <v>14</v>
      </c>
      <c r="I200" s="89" t="s">
        <v>23</v>
      </c>
      <c r="J200" s="89" t="s">
        <v>3219</v>
      </c>
      <c r="K200" s="89" t="s">
        <v>3218</v>
      </c>
      <c r="L200" s="89" t="s">
        <v>3217</v>
      </c>
    </row>
    <row r="201" spans="1:12" x14ac:dyDescent="0.25">
      <c r="A201" s="41" t="s">
        <v>1955</v>
      </c>
      <c r="B201" s="41" t="s">
        <v>1522</v>
      </c>
      <c r="C201" s="41" t="s">
        <v>1523</v>
      </c>
      <c r="D201" s="41" t="s">
        <v>1524</v>
      </c>
      <c r="E201" s="41" t="s">
        <v>865</v>
      </c>
      <c r="F201" s="41" t="s">
        <v>1961</v>
      </c>
      <c r="G201" s="41" t="s">
        <v>2262</v>
      </c>
      <c r="H201" s="88">
        <v>36</v>
      </c>
      <c r="I201" s="89" t="s">
        <v>23</v>
      </c>
      <c r="J201" s="89" t="s">
        <v>3218</v>
      </c>
      <c r="K201" s="89" t="s">
        <v>3218</v>
      </c>
      <c r="L201" s="89" t="s">
        <v>3217</v>
      </c>
    </row>
    <row r="202" spans="1:12" x14ac:dyDescent="0.25">
      <c r="A202" s="41" t="s">
        <v>1955</v>
      </c>
      <c r="B202" s="41" t="s">
        <v>1522</v>
      </c>
      <c r="C202" s="41" t="s">
        <v>1523</v>
      </c>
      <c r="D202" s="41" t="s">
        <v>1524</v>
      </c>
      <c r="E202" s="41" t="s">
        <v>865</v>
      </c>
      <c r="F202" s="41" t="s">
        <v>1961</v>
      </c>
      <c r="G202" s="41" t="s">
        <v>2263</v>
      </c>
      <c r="H202" s="88">
        <v>36</v>
      </c>
      <c r="I202" s="89" t="s">
        <v>5</v>
      </c>
      <c r="J202" s="89" t="s">
        <v>3221</v>
      </c>
      <c r="K202" s="89" t="s">
        <v>3217</v>
      </c>
      <c r="L202" s="89" t="s">
        <v>3217</v>
      </c>
    </row>
    <row r="203" spans="1:12" x14ac:dyDescent="0.25">
      <c r="A203" s="41" t="s">
        <v>1955</v>
      </c>
      <c r="B203" s="41" t="s">
        <v>1522</v>
      </c>
      <c r="C203" s="41" t="s">
        <v>1523</v>
      </c>
      <c r="D203" s="41" t="s">
        <v>1524</v>
      </c>
      <c r="E203" s="41" t="s">
        <v>865</v>
      </c>
      <c r="F203" s="41" t="s">
        <v>1961</v>
      </c>
      <c r="G203" s="41" t="s">
        <v>2264</v>
      </c>
      <c r="H203" s="88">
        <v>256.5</v>
      </c>
      <c r="I203" s="89" t="s">
        <v>5</v>
      </c>
      <c r="J203" s="89" t="s">
        <v>3217</v>
      </c>
      <c r="K203" s="89" t="s">
        <v>3217</v>
      </c>
      <c r="L203" s="89" t="s">
        <v>3217</v>
      </c>
    </row>
    <row r="204" spans="1:12" x14ac:dyDescent="0.25">
      <c r="A204" s="41" t="s">
        <v>1955</v>
      </c>
      <c r="B204" s="41" t="s">
        <v>1522</v>
      </c>
      <c r="C204" s="41" t="s">
        <v>1523</v>
      </c>
      <c r="D204" s="41" t="s">
        <v>1524</v>
      </c>
      <c r="E204" s="41" t="s">
        <v>865</v>
      </c>
      <c r="F204" s="41" t="s">
        <v>1961</v>
      </c>
      <c r="G204" s="41" t="s">
        <v>2265</v>
      </c>
      <c r="H204" s="88">
        <v>256.39999999999998</v>
      </c>
      <c r="I204" s="89" t="s">
        <v>5</v>
      </c>
      <c r="J204" s="89" t="s">
        <v>3217</v>
      </c>
      <c r="K204" s="89" t="s">
        <v>3217</v>
      </c>
      <c r="L204" s="89" t="s">
        <v>3217</v>
      </c>
    </row>
    <row r="205" spans="1:12" x14ac:dyDescent="0.25">
      <c r="A205" s="41" t="s">
        <v>1955</v>
      </c>
      <c r="B205" s="41" t="s">
        <v>1522</v>
      </c>
      <c r="C205" s="41" t="s">
        <v>1523</v>
      </c>
      <c r="D205" s="41" t="s">
        <v>1524</v>
      </c>
      <c r="E205" s="41" t="s">
        <v>865</v>
      </c>
      <c r="F205" s="41" t="s">
        <v>1980</v>
      </c>
      <c r="G205" s="41" t="s">
        <v>2266</v>
      </c>
      <c r="H205" s="88">
        <v>284.60000000000002</v>
      </c>
      <c r="I205" s="89" t="s">
        <v>5</v>
      </c>
      <c r="J205" s="89" t="s">
        <v>3220</v>
      </c>
      <c r="K205" s="89" t="s">
        <v>3217</v>
      </c>
      <c r="L205" s="89" t="s">
        <v>3217</v>
      </c>
    </row>
    <row r="206" spans="1:12" x14ac:dyDescent="0.25">
      <c r="A206" s="41" t="s">
        <v>1955</v>
      </c>
      <c r="B206" s="41" t="s">
        <v>1551</v>
      </c>
      <c r="C206" s="41" t="s">
        <v>1552</v>
      </c>
      <c r="D206" s="41" t="s">
        <v>1553</v>
      </c>
      <c r="E206" s="41" t="s">
        <v>2267</v>
      </c>
      <c r="F206" s="41" t="s">
        <v>1961</v>
      </c>
      <c r="G206" s="41" t="s">
        <v>2268</v>
      </c>
      <c r="H206" s="88">
        <v>283.5</v>
      </c>
      <c r="I206" s="89" t="s">
        <v>23</v>
      </c>
      <c r="J206" s="89" t="s">
        <v>3218</v>
      </c>
      <c r="K206" s="89" t="s">
        <v>3217</v>
      </c>
      <c r="L206" s="89" t="s">
        <v>3217</v>
      </c>
    </row>
    <row r="207" spans="1:12" x14ac:dyDescent="0.25">
      <c r="A207" s="41" t="s">
        <v>1955</v>
      </c>
      <c r="B207" s="41" t="s">
        <v>1551</v>
      </c>
      <c r="C207" s="41" t="s">
        <v>1552</v>
      </c>
      <c r="D207" s="41" t="s">
        <v>1553</v>
      </c>
      <c r="E207" s="41" t="s">
        <v>2267</v>
      </c>
      <c r="F207" s="41" t="s">
        <v>1961</v>
      </c>
      <c r="G207" s="41" t="s">
        <v>2269</v>
      </c>
      <c r="H207" s="88">
        <v>283.5</v>
      </c>
      <c r="I207" s="89" t="s">
        <v>23</v>
      </c>
      <c r="J207" s="89" t="s">
        <v>3218</v>
      </c>
      <c r="K207" s="89" t="s">
        <v>3217</v>
      </c>
      <c r="L207" s="89" t="s">
        <v>3217</v>
      </c>
    </row>
    <row r="208" spans="1:12" x14ac:dyDescent="0.25">
      <c r="A208" s="41" t="s">
        <v>1992</v>
      </c>
      <c r="B208" s="41" t="s">
        <v>1876</v>
      </c>
      <c r="C208" s="41" t="s">
        <v>1877</v>
      </c>
      <c r="D208" s="41" t="s">
        <v>1878</v>
      </c>
      <c r="E208" s="41" t="s">
        <v>2270</v>
      </c>
      <c r="F208" s="41" t="s">
        <v>1961</v>
      </c>
      <c r="G208" s="41" t="s">
        <v>2271</v>
      </c>
      <c r="H208" s="88">
        <v>21</v>
      </c>
      <c r="I208" s="89" t="s">
        <v>3216</v>
      </c>
      <c r="J208" s="89" t="s">
        <v>3216</v>
      </c>
      <c r="K208" s="89" t="s">
        <v>3216</v>
      </c>
      <c r="L208" s="89" t="s">
        <v>3216</v>
      </c>
    </row>
    <row r="209" spans="1:12" x14ac:dyDescent="0.25">
      <c r="A209" s="41" t="s">
        <v>1992</v>
      </c>
      <c r="B209" s="41" t="s">
        <v>1876</v>
      </c>
      <c r="C209" s="41" t="s">
        <v>1877</v>
      </c>
      <c r="D209" s="41" t="s">
        <v>1878</v>
      </c>
      <c r="E209" s="41" t="s">
        <v>2270</v>
      </c>
      <c r="F209" s="41" t="s">
        <v>1961</v>
      </c>
      <c r="G209" s="41" t="s">
        <v>2272</v>
      </c>
      <c r="H209" s="88">
        <v>21</v>
      </c>
      <c r="I209" s="89" t="s">
        <v>3216</v>
      </c>
      <c r="J209" s="89" t="s">
        <v>3216</v>
      </c>
      <c r="K209" s="89" t="s">
        <v>3216</v>
      </c>
      <c r="L209" s="89" t="s">
        <v>3216</v>
      </c>
    </row>
    <row r="210" spans="1:12" x14ac:dyDescent="0.25">
      <c r="A210" s="41" t="s">
        <v>1992</v>
      </c>
      <c r="B210" s="41" t="s">
        <v>1876</v>
      </c>
      <c r="C210" s="41" t="s">
        <v>1877</v>
      </c>
      <c r="D210" s="41" t="s">
        <v>1878</v>
      </c>
      <c r="E210" s="41" t="s">
        <v>2270</v>
      </c>
      <c r="F210" s="41" t="s">
        <v>1980</v>
      </c>
      <c r="G210" s="41" t="s">
        <v>2273</v>
      </c>
      <c r="H210" s="88">
        <v>21</v>
      </c>
      <c r="I210" s="89" t="s">
        <v>3216</v>
      </c>
      <c r="J210" s="89" t="s">
        <v>3216</v>
      </c>
      <c r="K210" s="89" t="s">
        <v>3216</v>
      </c>
      <c r="L210" s="89" t="s">
        <v>3216</v>
      </c>
    </row>
    <row r="211" spans="1:12" x14ac:dyDescent="0.25">
      <c r="A211" s="41" t="s">
        <v>1959</v>
      </c>
      <c r="B211" s="41" t="s">
        <v>760</v>
      </c>
      <c r="C211" s="41" t="s">
        <v>761</v>
      </c>
      <c r="D211" s="41" t="s">
        <v>1364</v>
      </c>
      <c r="E211" s="41" t="s">
        <v>750</v>
      </c>
      <c r="F211" s="41" t="s">
        <v>1957</v>
      </c>
      <c r="G211" s="41" t="s">
        <v>2274</v>
      </c>
      <c r="H211" s="88">
        <v>23</v>
      </c>
      <c r="I211" s="89" t="s">
        <v>3216</v>
      </c>
      <c r="J211" s="89" t="s">
        <v>3216</v>
      </c>
      <c r="K211" s="89" t="s">
        <v>3216</v>
      </c>
      <c r="L211" s="89" t="s">
        <v>3216</v>
      </c>
    </row>
    <row r="212" spans="1:12" x14ac:dyDescent="0.25">
      <c r="A212" s="41" t="s">
        <v>1966</v>
      </c>
      <c r="B212" s="41" t="s">
        <v>1134</v>
      </c>
      <c r="C212" s="41" t="s">
        <v>1135</v>
      </c>
      <c r="D212" s="41" t="s">
        <v>1272</v>
      </c>
      <c r="E212" s="41" t="s">
        <v>2275</v>
      </c>
      <c r="F212" s="41" t="s">
        <v>2040</v>
      </c>
      <c r="G212" s="41" t="s">
        <v>2276</v>
      </c>
      <c r="H212" s="88">
        <v>648</v>
      </c>
      <c r="I212" s="89" t="s">
        <v>23</v>
      </c>
      <c r="J212" s="89" t="s">
        <v>3218</v>
      </c>
      <c r="K212" s="89" t="s">
        <v>3217</v>
      </c>
      <c r="L212" s="89" t="s">
        <v>3217</v>
      </c>
    </row>
    <row r="213" spans="1:12" x14ac:dyDescent="0.25">
      <c r="A213" s="41" t="s">
        <v>2032</v>
      </c>
      <c r="B213" s="41" t="s">
        <v>1150</v>
      </c>
      <c r="C213" s="41" t="s">
        <v>1151</v>
      </c>
      <c r="D213" s="41" t="s">
        <v>1152</v>
      </c>
      <c r="E213" s="41" t="s">
        <v>2277</v>
      </c>
      <c r="F213" s="41" t="s">
        <v>1968</v>
      </c>
      <c r="G213" s="41" t="s">
        <v>2278</v>
      </c>
      <c r="H213" s="88">
        <v>19.95</v>
      </c>
      <c r="I213" s="89" t="s">
        <v>5</v>
      </c>
      <c r="J213" s="89" t="s">
        <v>3221</v>
      </c>
      <c r="K213" s="89" t="s">
        <v>3217</v>
      </c>
      <c r="L213" s="89" t="s">
        <v>3221</v>
      </c>
    </row>
    <row r="214" spans="1:12" x14ac:dyDescent="0.25">
      <c r="A214" s="41" t="s">
        <v>2032</v>
      </c>
      <c r="B214" s="41" t="s">
        <v>1147</v>
      </c>
      <c r="C214" s="41" t="s">
        <v>1148</v>
      </c>
      <c r="D214" s="41" t="s">
        <v>1149</v>
      </c>
      <c r="E214" s="41" t="s">
        <v>2279</v>
      </c>
      <c r="F214" s="41" t="s">
        <v>1968</v>
      </c>
      <c r="G214" s="41" t="s">
        <v>2280</v>
      </c>
      <c r="H214" s="88">
        <v>79.8</v>
      </c>
      <c r="I214" s="89" t="s">
        <v>5</v>
      </c>
      <c r="J214" s="89" t="s">
        <v>3221</v>
      </c>
      <c r="K214" s="89" t="s">
        <v>3217</v>
      </c>
      <c r="L214" s="89" t="s">
        <v>3221</v>
      </c>
    </row>
    <row r="215" spans="1:12" x14ac:dyDescent="0.25">
      <c r="A215" s="41" t="s">
        <v>1955</v>
      </c>
      <c r="B215" s="41" t="s">
        <v>1525</v>
      </c>
      <c r="C215" s="41" t="s">
        <v>1526</v>
      </c>
      <c r="D215" s="41" t="s">
        <v>1527</v>
      </c>
      <c r="E215" s="41" t="s">
        <v>2281</v>
      </c>
      <c r="F215" s="41" t="s">
        <v>2051</v>
      </c>
      <c r="G215" s="41" t="s">
        <v>2282</v>
      </c>
      <c r="H215" s="88">
        <v>5.3</v>
      </c>
      <c r="I215" s="89" t="s">
        <v>5</v>
      </c>
      <c r="J215" s="89" t="s">
        <v>3217</v>
      </c>
      <c r="K215" s="89" t="s">
        <v>3217</v>
      </c>
      <c r="L215" s="89" t="s">
        <v>3217</v>
      </c>
    </row>
    <row r="216" spans="1:12" x14ac:dyDescent="0.25">
      <c r="A216" s="41" t="s">
        <v>1955</v>
      </c>
      <c r="B216" s="41" t="s">
        <v>3015</v>
      </c>
      <c r="C216" s="41" t="s">
        <v>3060</v>
      </c>
      <c r="D216" s="41" t="s">
        <v>1557</v>
      </c>
      <c r="E216" s="41" t="s">
        <v>2283</v>
      </c>
      <c r="F216" s="41" t="s">
        <v>1961</v>
      </c>
      <c r="G216" s="41" t="s">
        <v>3061</v>
      </c>
      <c r="H216" s="88">
        <v>128</v>
      </c>
      <c r="I216" s="89" t="s">
        <v>5</v>
      </c>
      <c r="J216" s="89" t="s">
        <v>3220</v>
      </c>
      <c r="K216" s="89" t="s">
        <v>3217</v>
      </c>
      <c r="L216" s="89" t="s">
        <v>3217</v>
      </c>
    </row>
    <row r="217" spans="1:12" x14ac:dyDescent="0.25">
      <c r="A217" s="41" t="s">
        <v>2006</v>
      </c>
      <c r="B217" s="41" t="s">
        <v>1798</v>
      </c>
      <c r="C217" s="41" t="s">
        <v>1799</v>
      </c>
      <c r="D217" s="41" t="s">
        <v>1801</v>
      </c>
      <c r="E217" s="41" t="s">
        <v>2284</v>
      </c>
      <c r="F217" s="41" t="s">
        <v>2003</v>
      </c>
      <c r="G217" s="41" t="s">
        <v>2285</v>
      </c>
      <c r="H217" s="88">
        <v>8</v>
      </c>
      <c r="I217" s="89" t="s">
        <v>5</v>
      </c>
      <c r="J217" s="89" t="s">
        <v>3217</v>
      </c>
      <c r="K217" s="89" t="s">
        <v>3217</v>
      </c>
      <c r="L217" s="89" t="s">
        <v>3217</v>
      </c>
    </row>
    <row r="218" spans="1:12" x14ac:dyDescent="0.25">
      <c r="A218" s="41" t="s">
        <v>2006</v>
      </c>
      <c r="B218" s="41" t="s">
        <v>1798</v>
      </c>
      <c r="C218" s="41" t="s">
        <v>1799</v>
      </c>
      <c r="D218" s="41" t="s">
        <v>1801</v>
      </c>
      <c r="E218" s="41" t="s">
        <v>2284</v>
      </c>
      <c r="F218" s="41" t="s">
        <v>2003</v>
      </c>
      <c r="G218" s="41" t="s">
        <v>2286</v>
      </c>
      <c r="H218" s="88">
        <v>8</v>
      </c>
      <c r="I218" s="89" t="s">
        <v>3216</v>
      </c>
      <c r="J218" s="89" t="s">
        <v>3216</v>
      </c>
      <c r="K218" s="89" t="s">
        <v>3216</v>
      </c>
      <c r="L218" s="89" t="s">
        <v>3216</v>
      </c>
    </row>
    <row r="219" spans="1:12" x14ac:dyDescent="0.25">
      <c r="A219" s="41" t="s">
        <v>2006</v>
      </c>
      <c r="B219" s="41" t="s">
        <v>1798</v>
      </c>
      <c r="C219" s="41" t="s">
        <v>1799</v>
      </c>
      <c r="D219" s="41" t="s">
        <v>1801</v>
      </c>
      <c r="E219" s="41" t="s">
        <v>2284</v>
      </c>
      <c r="F219" s="41" t="s">
        <v>2003</v>
      </c>
      <c r="G219" s="41" t="s">
        <v>2287</v>
      </c>
      <c r="H219" s="88">
        <v>8</v>
      </c>
      <c r="I219" s="89" t="s">
        <v>5</v>
      </c>
      <c r="J219" s="89" t="s">
        <v>3217</v>
      </c>
      <c r="K219" s="89" t="s">
        <v>3217</v>
      </c>
      <c r="L219" s="89" t="s">
        <v>3217</v>
      </c>
    </row>
    <row r="220" spans="1:12" x14ac:dyDescent="0.25">
      <c r="A220" s="41" t="s">
        <v>1982</v>
      </c>
      <c r="B220" s="41" t="s">
        <v>1663</v>
      </c>
      <c r="C220" s="41" t="s">
        <v>1664</v>
      </c>
      <c r="D220" s="41" t="s">
        <v>1665</v>
      </c>
      <c r="E220" s="41" t="s">
        <v>2288</v>
      </c>
      <c r="F220" s="41" t="s">
        <v>1980</v>
      </c>
      <c r="G220" s="41" t="s">
        <v>2289</v>
      </c>
      <c r="H220" s="88">
        <v>10</v>
      </c>
      <c r="I220" s="89" t="s">
        <v>5</v>
      </c>
      <c r="J220" s="89" t="s">
        <v>3217</v>
      </c>
      <c r="K220" s="89" t="s">
        <v>3217</v>
      </c>
      <c r="L220" s="89" t="s">
        <v>3217</v>
      </c>
    </row>
    <row r="221" spans="1:12" x14ac:dyDescent="0.25">
      <c r="A221" s="41" t="s">
        <v>1970</v>
      </c>
      <c r="B221" s="41" t="s">
        <v>1418</v>
      </c>
      <c r="C221" s="41" t="s">
        <v>1419</v>
      </c>
      <c r="D221" s="41" t="s">
        <v>1429</v>
      </c>
      <c r="E221" s="41" t="s">
        <v>2290</v>
      </c>
      <c r="F221" s="41" t="s">
        <v>2003</v>
      </c>
      <c r="G221" s="41" t="s">
        <v>2291</v>
      </c>
      <c r="H221" s="88">
        <v>7</v>
      </c>
      <c r="I221" s="89" t="s">
        <v>5</v>
      </c>
      <c r="J221" s="89" t="s">
        <v>3219</v>
      </c>
      <c r="K221" s="89" t="s">
        <v>3217</v>
      </c>
      <c r="L221" s="89" t="s">
        <v>3217</v>
      </c>
    </row>
    <row r="222" spans="1:12" x14ac:dyDescent="0.25">
      <c r="A222" s="41" t="s">
        <v>1970</v>
      </c>
      <c r="B222" s="41" t="s">
        <v>1418</v>
      </c>
      <c r="C222" s="41" t="s">
        <v>1419</v>
      </c>
      <c r="D222" s="41" t="s">
        <v>1429</v>
      </c>
      <c r="E222" s="41" t="s">
        <v>2290</v>
      </c>
      <c r="F222" s="41" t="s">
        <v>2003</v>
      </c>
      <c r="G222" s="41" t="s">
        <v>2292</v>
      </c>
      <c r="H222" s="88">
        <v>7</v>
      </c>
      <c r="I222" s="89" t="s">
        <v>5</v>
      </c>
      <c r="J222" s="89" t="s">
        <v>3219</v>
      </c>
      <c r="K222" s="89" t="s">
        <v>3217</v>
      </c>
      <c r="L222" s="89" t="s">
        <v>3217</v>
      </c>
    </row>
    <row r="223" spans="1:12" x14ac:dyDescent="0.25">
      <c r="A223" s="41" t="s">
        <v>1955</v>
      </c>
      <c r="B223" s="41" t="s">
        <v>2293</v>
      </c>
      <c r="C223" s="41" t="s">
        <v>2294</v>
      </c>
      <c r="D223" s="41" t="s">
        <v>1530</v>
      </c>
      <c r="E223" s="41" t="s">
        <v>2295</v>
      </c>
      <c r="F223" s="41" t="s">
        <v>1961</v>
      </c>
      <c r="G223" s="41" t="s">
        <v>2296</v>
      </c>
      <c r="H223" s="88">
        <v>50</v>
      </c>
      <c r="I223" s="89" t="s">
        <v>5</v>
      </c>
      <c r="J223" s="89" t="s">
        <v>3220</v>
      </c>
      <c r="K223" s="89" t="s">
        <v>3217</v>
      </c>
      <c r="L223" s="89" t="s">
        <v>3217</v>
      </c>
    </row>
    <row r="224" spans="1:12" x14ac:dyDescent="0.25">
      <c r="A224" s="41" t="s">
        <v>1955</v>
      </c>
      <c r="B224" s="41" t="s">
        <v>1528</v>
      </c>
      <c r="C224" s="41" t="s">
        <v>1529</v>
      </c>
      <c r="D224" s="41" t="s">
        <v>1530</v>
      </c>
      <c r="E224" s="41" t="s">
        <v>2295</v>
      </c>
      <c r="F224" s="41" t="s">
        <v>1961</v>
      </c>
      <c r="G224" s="41" t="s">
        <v>2297</v>
      </c>
      <c r="H224" s="88">
        <v>51.5</v>
      </c>
      <c r="I224" s="89" t="s">
        <v>5</v>
      </c>
      <c r="J224" s="89" t="s">
        <v>3220</v>
      </c>
      <c r="K224" s="89" t="s">
        <v>3217</v>
      </c>
      <c r="L224" s="89" t="s">
        <v>3217</v>
      </c>
    </row>
    <row r="225" spans="1:12" x14ac:dyDescent="0.25">
      <c r="A225" s="41" t="s">
        <v>1955</v>
      </c>
      <c r="B225" s="41" t="s">
        <v>1528</v>
      </c>
      <c r="C225" s="41" t="s">
        <v>1529</v>
      </c>
      <c r="D225" s="41" t="s">
        <v>1530</v>
      </c>
      <c r="E225" s="41" t="s">
        <v>2295</v>
      </c>
      <c r="F225" s="41" t="s">
        <v>1961</v>
      </c>
      <c r="G225" s="41" t="s">
        <v>2298</v>
      </c>
      <c r="H225" s="88">
        <v>50.6</v>
      </c>
      <c r="I225" s="89" t="s">
        <v>5</v>
      </c>
      <c r="J225" s="89" t="s">
        <v>3220</v>
      </c>
      <c r="K225" s="89" t="s">
        <v>3217</v>
      </c>
      <c r="L225" s="89" t="s">
        <v>3217</v>
      </c>
    </row>
    <row r="226" spans="1:12" x14ac:dyDescent="0.25">
      <c r="A226" s="41" t="s">
        <v>2006</v>
      </c>
      <c r="B226" s="41" t="s">
        <v>1835</v>
      </c>
      <c r="C226" s="41" t="s">
        <v>1836</v>
      </c>
      <c r="D226" s="41" t="s">
        <v>1837</v>
      </c>
      <c r="E226" s="41" t="s">
        <v>2299</v>
      </c>
      <c r="F226" s="41" t="s">
        <v>2018</v>
      </c>
      <c r="G226" s="41" t="s">
        <v>2300</v>
      </c>
      <c r="H226" s="88">
        <v>11</v>
      </c>
      <c r="I226" s="89" t="s">
        <v>5</v>
      </c>
      <c r="J226" s="89" t="s">
        <v>3220</v>
      </c>
      <c r="K226" s="89" t="s">
        <v>3217</v>
      </c>
      <c r="L226" s="89" t="s">
        <v>3219</v>
      </c>
    </row>
    <row r="227" spans="1:12" x14ac:dyDescent="0.25">
      <c r="A227" s="41" t="s">
        <v>1982</v>
      </c>
      <c r="B227" s="41" t="s">
        <v>1649</v>
      </c>
      <c r="C227" s="41" t="s">
        <v>1650</v>
      </c>
      <c r="D227" s="41" t="s">
        <v>510</v>
      </c>
      <c r="E227" s="41" t="s">
        <v>2301</v>
      </c>
      <c r="F227" s="41" t="s">
        <v>1957</v>
      </c>
      <c r="G227" s="41" t="s">
        <v>2302</v>
      </c>
      <c r="H227" s="88">
        <v>15</v>
      </c>
      <c r="I227" s="89" t="s">
        <v>5</v>
      </c>
      <c r="J227" s="89" t="s">
        <v>3220</v>
      </c>
      <c r="K227" s="89" t="s">
        <v>3217</v>
      </c>
      <c r="L227" s="89" t="s">
        <v>3219</v>
      </c>
    </row>
    <row r="228" spans="1:12" x14ac:dyDescent="0.25">
      <c r="A228" s="41" t="s">
        <v>1982</v>
      </c>
      <c r="B228" s="41" t="s">
        <v>1649</v>
      </c>
      <c r="C228" s="41" t="s">
        <v>1650</v>
      </c>
      <c r="D228" s="41" t="s">
        <v>510</v>
      </c>
      <c r="E228" s="41" t="s">
        <v>2301</v>
      </c>
      <c r="F228" s="41" t="s">
        <v>1957</v>
      </c>
      <c r="G228" s="41" t="s">
        <v>2303</v>
      </c>
      <c r="H228" s="88">
        <v>15</v>
      </c>
      <c r="I228" s="89" t="s">
        <v>5</v>
      </c>
      <c r="J228" s="89" t="s">
        <v>3220</v>
      </c>
      <c r="K228" s="89" t="s">
        <v>3217</v>
      </c>
      <c r="L228" s="89" t="s">
        <v>3219</v>
      </c>
    </row>
    <row r="229" spans="1:12" x14ac:dyDescent="0.25">
      <c r="A229" s="41" t="s">
        <v>2006</v>
      </c>
      <c r="B229" s="41" t="s">
        <v>1734</v>
      </c>
      <c r="C229" s="41" t="s">
        <v>1735</v>
      </c>
      <c r="D229" s="41" t="s">
        <v>1736</v>
      </c>
      <c r="E229" s="41" t="s">
        <v>2304</v>
      </c>
      <c r="F229" s="41" t="s">
        <v>1961</v>
      </c>
      <c r="G229" s="41" t="s">
        <v>2305</v>
      </c>
      <c r="H229" s="88">
        <v>60</v>
      </c>
      <c r="I229" s="89" t="s">
        <v>23</v>
      </c>
      <c r="J229" s="89" t="s">
        <v>3218</v>
      </c>
      <c r="K229" s="89" t="s">
        <v>3217</v>
      </c>
      <c r="L229" s="89" t="s">
        <v>3217</v>
      </c>
    </row>
    <row r="230" spans="1:12" x14ac:dyDescent="0.25">
      <c r="A230" s="41" t="s">
        <v>1966</v>
      </c>
      <c r="B230" s="41" t="s">
        <v>1243</v>
      </c>
      <c r="C230" s="41" t="s">
        <v>1244</v>
      </c>
      <c r="D230" s="41" t="s">
        <v>1249</v>
      </c>
      <c r="E230" s="41" t="s">
        <v>2306</v>
      </c>
      <c r="F230" s="41" t="s">
        <v>2003</v>
      </c>
      <c r="G230" s="41" t="s">
        <v>2307</v>
      </c>
      <c r="H230" s="88">
        <v>3.5</v>
      </c>
      <c r="I230" s="89" t="s">
        <v>23</v>
      </c>
      <c r="J230" s="89" t="s">
        <v>3219</v>
      </c>
      <c r="K230" s="89" t="s">
        <v>3218</v>
      </c>
      <c r="L230" s="89" t="s">
        <v>3217</v>
      </c>
    </row>
    <row r="231" spans="1:12" x14ac:dyDescent="0.25">
      <c r="A231" s="41" t="s">
        <v>1966</v>
      </c>
      <c r="B231" s="41" t="s">
        <v>1243</v>
      </c>
      <c r="C231" s="41" t="s">
        <v>1244</v>
      </c>
      <c r="D231" s="41" t="s">
        <v>1249</v>
      </c>
      <c r="E231" s="41" t="s">
        <v>2306</v>
      </c>
      <c r="F231" s="41" t="s">
        <v>2003</v>
      </c>
      <c r="G231" s="41" t="s">
        <v>2308</v>
      </c>
      <c r="H231" s="88">
        <v>3.5</v>
      </c>
      <c r="I231" s="89" t="s">
        <v>23</v>
      </c>
      <c r="J231" s="89" t="s">
        <v>3219</v>
      </c>
      <c r="K231" s="89" t="s">
        <v>3218</v>
      </c>
      <c r="L231" s="89" t="s">
        <v>3217</v>
      </c>
    </row>
    <row r="232" spans="1:12" x14ac:dyDescent="0.25">
      <c r="A232" s="41" t="s">
        <v>1966</v>
      </c>
      <c r="B232" s="41" t="s">
        <v>1243</v>
      </c>
      <c r="C232" s="41" t="s">
        <v>1244</v>
      </c>
      <c r="D232" s="41" t="s">
        <v>1249</v>
      </c>
      <c r="E232" s="41" t="s">
        <v>2306</v>
      </c>
      <c r="F232" s="41" t="s">
        <v>2003</v>
      </c>
      <c r="G232" s="41" t="s">
        <v>2309</v>
      </c>
      <c r="H232" s="88">
        <v>3.5</v>
      </c>
      <c r="I232" s="89" t="s">
        <v>23</v>
      </c>
      <c r="J232" s="89" t="s">
        <v>3219</v>
      </c>
      <c r="K232" s="89" t="s">
        <v>3218</v>
      </c>
      <c r="L232" s="89" t="s">
        <v>3217</v>
      </c>
    </row>
    <row r="233" spans="1:12" x14ac:dyDescent="0.25">
      <c r="A233" s="41" t="s">
        <v>1992</v>
      </c>
      <c r="B233" s="41" t="s">
        <v>1349</v>
      </c>
      <c r="C233" s="41" t="s">
        <v>1350</v>
      </c>
      <c r="D233" s="41" t="s">
        <v>1351</v>
      </c>
      <c r="E233" s="41" t="s">
        <v>2310</v>
      </c>
      <c r="F233" s="41" t="s">
        <v>1972</v>
      </c>
      <c r="G233" s="41" t="s">
        <v>2311</v>
      </c>
      <c r="H233" s="88">
        <v>140</v>
      </c>
      <c r="I233" s="89" t="s">
        <v>5</v>
      </c>
      <c r="J233" s="89" t="s">
        <v>3217</v>
      </c>
      <c r="K233" s="89" t="s">
        <v>3217</v>
      </c>
      <c r="L233" s="89" t="s">
        <v>3219</v>
      </c>
    </row>
    <row r="234" spans="1:12" x14ac:dyDescent="0.25">
      <c r="A234" s="41" t="s">
        <v>1992</v>
      </c>
      <c r="B234" s="41" t="s">
        <v>1349</v>
      </c>
      <c r="C234" s="41" t="s">
        <v>1350</v>
      </c>
      <c r="D234" s="41" t="s">
        <v>1351</v>
      </c>
      <c r="E234" s="41" t="s">
        <v>2310</v>
      </c>
      <c r="F234" s="41" t="s">
        <v>1972</v>
      </c>
      <c r="G234" s="41" t="s">
        <v>2312</v>
      </c>
      <c r="H234" s="88">
        <v>140</v>
      </c>
      <c r="I234" s="89" t="s">
        <v>5</v>
      </c>
      <c r="J234" s="89" t="s">
        <v>3217</v>
      </c>
      <c r="K234" s="89" t="s">
        <v>3217</v>
      </c>
      <c r="L234" s="89" t="s">
        <v>3219</v>
      </c>
    </row>
    <row r="235" spans="1:12" x14ac:dyDescent="0.25">
      <c r="A235" s="41" t="s">
        <v>1992</v>
      </c>
      <c r="B235" s="41" t="s">
        <v>1349</v>
      </c>
      <c r="C235" s="41" t="s">
        <v>1350</v>
      </c>
      <c r="D235" s="41" t="s">
        <v>1351</v>
      </c>
      <c r="E235" s="41" t="s">
        <v>2310</v>
      </c>
      <c r="F235" s="41" t="s">
        <v>1972</v>
      </c>
      <c r="G235" s="41" t="s">
        <v>2313</v>
      </c>
      <c r="H235" s="88">
        <v>140</v>
      </c>
      <c r="I235" s="89" t="s">
        <v>5</v>
      </c>
      <c r="J235" s="89" t="s">
        <v>3217</v>
      </c>
      <c r="K235" s="89" t="s">
        <v>3217</v>
      </c>
      <c r="L235" s="89" t="s">
        <v>3219</v>
      </c>
    </row>
    <row r="236" spans="1:12" x14ac:dyDescent="0.25">
      <c r="A236" s="41" t="s">
        <v>1992</v>
      </c>
      <c r="B236" s="41" t="s">
        <v>1349</v>
      </c>
      <c r="C236" s="41" t="s">
        <v>1350</v>
      </c>
      <c r="D236" s="41" t="s">
        <v>1351</v>
      </c>
      <c r="E236" s="41" t="s">
        <v>2310</v>
      </c>
      <c r="F236" s="41" t="s">
        <v>1972</v>
      </c>
      <c r="G236" s="41" t="s">
        <v>2314</v>
      </c>
      <c r="H236" s="88">
        <v>140</v>
      </c>
      <c r="I236" s="89" t="s">
        <v>5</v>
      </c>
      <c r="J236" s="89" t="s">
        <v>3217</v>
      </c>
      <c r="K236" s="89" t="s">
        <v>3217</v>
      </c>
      <c r="L236" s="89" t="s">
        <v>3219</v>
      </c>
    </row>
    <row r="237" spans="1:12" x14ac:dyDescent="0.25">
      <c r="A237" s="41" t="s">
        <v>2032</v>
      </c>
      <c r="B237" s="41" t="s">
        <v>1070</v>
      </c>
      <c r="C237" s="41" t="s">
        <v>1071</v>
      </c>
      <c r="D237" s="41" t="s">
        <v>1072</v>
      </c>
      <c r="E237" s="41" t="s">
        <v>2315</v>
      </c>
      <c r="F237" s="41" t="s">
        <v>2051</v>
      </c>
      <c r="G237" s="41" t="s">
        <v>2316</v>
      </c>
      <c r="H237" s="88">
        <v>1</v>
      </c>
      <c r="I237" s="89" t="s">
        <v>23</v>
      </c>
      <c r="J237" s="89" t="s">
        <v>3218</v>
      </c>
      <c r="K237" s="89" t="s">
        <v>3218</v>
      </c>
      <c r="L237" s="89" t="s">
        <v>3217</v>
      </c>
    </row>
    <row r="238" spans="1:12" x14ac:dyDescent="0.25">
      <c r="A238" s="41" t="s">
        <v>1992</v>
      </c>
      <c r="B238" s="41" t="s">
        <v>1915</v>
      </c>
      <c r="C238" s="41" t="s">
        <v>1916</v>
      </c>
      <c r="D238" s="41" t="s">
        <v>1917</v>
      </c>
      <c r="E238" s="41" t="s">
        <v>2317</v>
      </c>
      <c r="F238" s="41" t="s">
        <v>1968</v>
      </c>
      <c r="G238" s="41" t="s">
        <v>2318</v>
      </c>
      <c r="H238" s="88">
        <v>24.15</v>
      </c>
      <c r="I238" s="89" t="s">
        <v>3216</v>
      </c>
      <c r="J238" s="89" t="s">
        <v>3216</v>
      </c>
      <c r="K238" s="89" t="s">
        <v>3216</v>
      </c>
      <c r="L238" s="89" t="s">
        <v>3216</v>
      </c>
    </row>
    <row r="239" spans="1:12" x14ac:dyDescent="0.25">
      <c r="A239" s="41" t="s">
        <v>1982</v>
      </c>
      <c r="B239" s="41" t="s">
        <v>1651</v>
      </c>
      <c r="C239" s="41" t="s">
        <v>1652</v>
      </c>
      <c r="D239" s="41" t="s">
        <v>1653</v>
      </c>
      <c r="E239" s="41" t="s">
        <v>2319</v>
      </c>
      <c r="F239" s="41" t="s">
        <v>2114</v>
      </c>
      <c r="G239" s="41" t="s">
        <v>2320</v>
      </c>
      <c r="H239" s="88">
        <v>36</v>
      </c>
      <c r="I239" s="89" t="s">
        <v>23</v>
      </c>
      <c r="J239" s="89" t="s">
        <v>3218</v>
      </c>
      <c r="K239" s="89" t="s">
        <v>3217</v>
      </c>
      <c r="L239" s="89" t="s">
        <v>3217</v>
      </c>
    </row>
    <row r="240" spans="1:12" x14ac:dyDescent="0.25">
      <c r="A240" s="41" t="s">
        <v>2032</v>
      </c>
      <c r="B240" s="41" t="s">
        <v>1191</v>
      </c>
      <c r="C240" s="41" t="s">
        <v>1192</v>
      </c>
      <c r="D240" s="41" t="s">
        <v>1193</v>
      </c>
      <c r="E240" s="41" t="s">
        <v>2321</v>
      </c>
      <c r="F240" s="41" t="s">
        <v>1961</v>
      </c>
      <c r="G240" s="41" t="s">
        <v>2322</v>
      </c>
      <c r="H240" s="88">
        <v>296.51</v>
      </c>
      <c r="I240" s="89" t="s">
        <v>23</v>
      </c>
      <c r="J240" s="89" t="s">
        <v>3218</v>
      </c>
      <c r="K240" s="89" t="s">
        <v>3217</v>
      </c>
      <c r="L240" s="89" t="s">
        <v>3217</v>
      </c>
    </row>
    <row r="241" spans="1:12" x14ac:dyDescent="0.25">
      <c r="A241" s="41" t="s">
        <v>2032</v>
      </c>
      <c r="B241" s="41" t="s">
        <v>1191</v>
      </c>
      <c r="C241" s="41" t="s">
        <v>1192</v>
      </c>
      <c r="D241" s="41" t="s">
        <v>1193</v>
      </c>
      <c r="E241" s="41" t="s">
        <v>2321</v>
      </c>
      <c r="F241" s="41" t="s">
        <v>1961</v>
      </c>
      <c r="G241" s="41" t="s">
        <v>2323</v>
      </c>
      <c r="H241" s="88">
        <v>296.51</v>
      </c>
      <c r="I241" s="89" t="s">
        <v>23</v>
      </c>
      <c r="J241" s="89" t="s">
        <v>3218</v>
      </c>
      <c r="K241" s="89" t="s">
        <v>3217</v>
      </c>
      <c r="L241" s="89" t="s">
        <v>3217</v>
      </c>
    </row>
    <row r="242" spans="1:12" x14ac:dyDescent="0.25">
      <c r="A242" s="41" t="s">
        <v>2032</v>
      </c>
      <c r="B242" s="41" t="s">
        <v>1191</v>
      </c>
      <c r="C242" s="41" t="s">
        <v>1192</v>
      </c>
      <c r="D242" s="41" t="s">
        <v>1193</v>
      </c>
      <c r="E242" s="41" t="s">
        <v>2321</v>
      </c>
      <c r="F242" s="41" t="s">
        <v>1980</v>
      </c>
      <c r="G242" s="41" t="s">
        <v>2324</v>
      </c>
      <c r="H242" s="88">
        <v>275.2</v>
      </c>
      <c r="I242" s="89" t="s">
        <v>23</v>
      </c>
      <c r="J242" s="89" t="s">
        <v>3218</v>
      </c>
      <c r="K242" s="89" t="s">
        <v>3217</v>
      </c>
      <c r="L242" s="89" t="s">
        <v>3217</v>
      </c>
    </row>
    <row r="243" spans="1:12" x14ac:dyDescent="0.25">
      <c r="A243" s="41" t="s">
        <v>2032</v>
      </c>
      <c r="B243" s="41" t="s">
        <v>1085</v>
      </c>
      <c r="C243" s="41" t="s">
        <v>1086</v>
      </c>
      <c r="D243" s="41" t="s">
        <v>1087</v>
      </c>
      <c r="E243" s="41" t="s">
        <v>2325</v>
      </c>
      <c r="F243" s="41" t="s">
        <v>1957</v>
      </c>
      <c r="G243" s="41" t="s">
        <v>2326</v>
      </c>
      <c r="H243" s="88">
        <v>5</v>
      </c>
      <c r="I243" s="89" t="s">
        <v>3216</v>
      </c>
      <c r="J243" s="89" t="s">
        <v>3216</v>
      </c>
      <c r="K243" s="89" t="s">
        <v>3216</v>
      </c>
      <c r="L243" s="89" t="s">
        <v>3216</v>
      </c>
    </row>
    <row r="244" spans="1:12" x14ac:dyDescent="0.25">
      <c r="A244" s="41" t="s">
        <v>1955</v>
      </c>
      <c r="B244" s="41" t="s">
        <v>1554</v>
      </c>
      <c r="C244" s="41" t="s">
        <v>1555</v>
      </c>
      <c r="D244" s="41" t="s">
        <v>1556</v>
      </c>
      <c r="E244" s="41" t="s">
        <v>2327</v>
      </c>
      <c r="F244" s="41" t="s">
        <v>1961</v>
      </c>
      <c r="G244" s="41" t="s">
        <v>2328</v>
      </c>
      <c r="H244" s="88">
        <v>226.76</v>
      </c>
      <c r="I244" s="89" t="s">
        <v>5</v>
      </c>
      <c r="J244" s="89" t="s">
        <v>3220</v>
      </c>
      <c r="K244" s="89" t="s">
        <v>3217</v>
      </c>
      <c r="L244" s="89" t="s">
        <v>3217</v>
      </c>
    </row>
    <row r="245" spans="1:12" x14ac:dyDescent="0.25">
      <c r="A245" s="41" t="s">
        <v>1955</v>
      </c>
      <c r="B245" s="41" t="s">
        <v>1554</v>
      </c>
      <c r="C245" s="41" t="s">
        <v>1555</v>
      </c>
      <c r="D245" s="41" t="s">
        <v>1556</v>
      </c>
      <c r="E245" s="41" t="s">
        <v>2327</v>
      </c>
      <c r="F245" s="41" t="s">
        <v>1961</v>
      </c>
      <c r="G245" s="41" t="s">
        <v>2329</v>
      </c>
      <c r="H245" s="88">
        <v>226.76</v>
      </c>
      <c r="I245" s="89" t="s">
        <v>5</v>
      </c>
      <c r="J245" s="89" t="s">
        <v>3220</v>
      </c>
      <c r="K245" s="89" t="s">
        <v>3217</v>
      </c>
      <c r="L245" s="89" t="s">
        <v>3217</v>
      </c>
    </row>
    <row r="246" spans="1:12" x14ac:dyDescent="0.25">
      <c r="A246" s="41" t="s">
        <v>1955</v>
      </c>
      <c r="B246" s="41" t="s">
        <v>2330</v>
      </c>
      <c r="C246" s="41" t="s">
        <v>1128</v>
      </c>
      <c r="D246" s="41" t="s">
        <v>1556</v>
      </c>
      <c r="E246" s="41" t="s">
        <v>2327</v>
      </c>
      <c r="F246" s="41" t="s">
        <v>1961</v>
      </c>
      <c r="G246" s="41" t="s">
        <v>2331</v>
      </c>
      <c r="H246" s="88">
        <v>182.05</v>
      </c>
      <c r="I246" s="89" t="s">
        <v>5</v>
      </c>
      <c r="J246" s="89" t="s">
        <v>3220</v>
      </c>
      <c r="K246" s="89" t="s">
        <v>3217</v>
      </c>
      <c r="L246" s="89" t="s">
        <v>3217</v>
      </c>
    </row>
    <row r="247" spans="1:12" x14ac:dyDescent="0.25">
      <c r="A247" s="41" t="s">
        <v>1955</v>
      </c>
      <c r="B247" s="41" t="s">
        <v>2332</v>
      </c>
      <c r="C247" s="41" t="s">
        <v>2333</v>
      </c>
      <c r="D247" s="41" t="s">
        <v>1556</v>
      </c>
      <c r="E247" s="41" t="s">
        <v>2327</v>
      </c>
      <c r="F247" s="41" t="s">
        <v>1961</v>
      </c>
      <c r="G247" s="41" t="s">
        <v>2334</v>
      </c>
      <c r="H247" s="88">
        <v>187.56</v>
      </c>
      <c r="I247" s="89" t="s">
        <v>5</v>
      </c>
      <c r="J247" s="89" t="s">
        <v>3220</v>
      </c>
      <c r="K247" s="89" t="s">
        <v>3217</v>
      </c>
      <c r="L247" s="89" t="s">
        <v>3217</v>
      </c>
    </row>
    <row r="248" spans="1:12" x14ac:dyDescent="0.25">
      <c r="A248" s="41" t="s">
        <v>1955</v>
      </c>
      <c r="B248" s="41" t="s">
        <v>1554</v>
      </c>
      <c r="C248" s="41" t="s">
        <v>1555</v>
      </c>
      <c r="D248" s="41" t="s">
        <v>1556</v>
      </c>
      <c r="E248" s="41" t="s">
        <v>2327</v>
      </c>
      <c r="F248" s="41" t="s">
        <v>1980</v>
      </c>
      <c r="G248" s="41" t="s">
        <v>2335</v>
      </c>
      <c r="H248" s="88">
        <v>230.88</v>
      </c>
      <c r="I248" s="89" t="s">
        <v>5</v>
      </c>
      <c r="J248" s="89" t="s">
        <v>3220</v>
      </c>
      <c r="K248" s="89" t="s">
        <v>3217</v>
      </c>
      <c r="L248" s="89" t="s">
        <v>3217</v>
      </c>
    </row>
    <row r="249" spans="1:12" x14ac:dyDescent="0.25">
      <c r="A249" s="41" t="s">
        <v>1955</v>
      </c>
      <c r="B249" s="41" t="s">
        <v>2332</v>
      </c>
      <c r="C249" s="41" t="s">
        <v>2333</v>
      </c>
      <c r="D249" s="41" t="s">
        <v>1556</v>
      </c>
      <c r="E249" s="41" t="s">
        <v>2327</v>
      </c>
      <c r="F249" s="41" t="s">
        <v>1980</v>
      </c>
      <c r="G249" s="41" t="s">
        <v>2336</v>
      </c>
      <c r="H249" s="88">
        <v>193.63</v>
      </c>
      <c r="I249" s="89" t="s">
        <v>5</v>
      </c>
      <c r="J249" s="89" t="s">
        <v>3220</v>
      </c>
      <c r="K249" s="89" t="s">
        <v>3221</v>
      </c>
      <c r="L249" s="89" t="s">
        <v>3217</v>
      </c>
    </row>
    <row r="250" spans="1:12" x14ac:dyDescent="0.25">
      <c r="A250" s="41" t="s">
        <v>1966</v>
      </c>
      <c r="B250" s="41" t="s">
        <v>1213</v>
      </c>
      <c r="C250" s="41" t="s">
        <v>1214</v>
      </c>
      <c r="D250" s="41" t="s">
        <v>1215</v>
      </c>
      <c r="E250" s="41" t="s">
        <v>2337</v>
      </c>
      <c r="F250" s="41" t="s">
        <v>2051</v>
      </c>
      <c r="G250" s="41" t="s">
        <v>2338</v>
      </c>
      <c r="H250" s="88">
        <v>1.2</v>
      </c>
      <c r="I250" s="89" t="s">
        <v>3216</v>
      </c>
      <c r="J250" s="89" t="s">
        <v>3216</v>
      </c>
      <c r="K250" s="89" t="s">
        <v>3216</v>
      </c>
      <c r="L250" s="89" t="s">
        <v>3216</v>
      </c>
    </row>
    <row r="251" spans="1:12" x14ac:dyDescent="0.25">
      <c r="A251" s="41" t="s">
        <v>2032</v>
      </c>
      <c r="B251" s="41" t="s">
        <v>1156</v>
      </c>
      <c r="C251" s="41" t="s">
        <v>1157</v>
      </c>
      <c r="D251" s="41" t="s">
        <v>1158</v>
      </c>
      <c r="E251" s="41" t="s">
        <v>2339</v>
      </c>
      <c r="F251" s="41" t="s">
        <v>1968</v>
      </c>
      <c r="G251" s="41" t="s">
        <v>2340</v>
      </c>
      <c r="H251" s="88">
        <v>88.2</v>
      </c>
      <c r="I251" s="89" t="s">
        <v>5</v>
      </c>
      <c r="J251" s="89" t="s">
        <v>3217</v>
      </c>
      <c r="K251" s="89" t="s">
        <v>3217</v>
      </c>
      <c r="L251" s="89" t="s">
        <v>3219</v>
      </c>
    </row>
    <row r="252" spans="1:12" x14ac:dyDescent="0.25">
      <c r="A252" s="41" t="s">
        <v>2032</v>
      </c>
      <c r="B252" s="41" t="s">
        <v>1159</v>
      </c>
      <c r="C252" s="41" t="s">
        <v>1160</v>
      </c>
      <c r="D252" s="41" t="s">
        <v>1161</v>
      </c>
      <c r="E252" s="41" t="s">
        <v>2341</v>
      </c>
      <c r="F252" s="41" t="s">
        <v>1968</v>
      </c>
      <c r="G252" s="41" t="s">
        <v>2342</v>
      </c>
      <c r="H252" s="88">
        <v>41.8</v>
      </c>
      <c r="I252" s="89" t="s">
        <v>5</v>
      </c>
      <c r="J252" s="89" t="s">
        <v>3217</v>
      </c>
      <c r="K252" s="89" t="s">
        <v>3217</v>
      </c>
      <c r="L252" s="89" t="s">
        <v>3219</v>
      </c>
    </row>
    <row r="253" spans="1:12" x14ac:dyDescent="0.25">
      <c r="A253" s="41" t="s">
        <v>1982</v>
      </c>
      <c r="B253" s="41" t="s">
        <v>1654</v>
      </c>
      <c r="C253" s="41" t="s">
        <v>1655</v>
      </c>
      <c r="D253" s="41" t="s">
        <v>1656</v>
      </c>
      <c r="E253" s="41" t="s">
        <v>2343</v>
      </c>
      <c r="F253" s="41" t="s">
        <v>1957</v>
      </c>
      <c r="G253" s="41" t="s">
        <v>2344</v>
      </c>
      <c r="H253" s="88">
        <v>13</v>
      </c>
      <c r="I253" s="89" t="s">
        <v>5</v>
      </c>
      <c r="J253" s="89" t="s">
        <v>3217</v>
      </c>
      <c r="K253" s="89" t="s">
        <v>3217</v>
      </c>
      <c r="L253" s="89" t="s">
        <v>3217</v>
      </c>
    </row>
    <row r="254" spans="1:12" x14ac:dyDescent="0.25">
      <c r="A254" s="41" t="s">
        <v>2032</v>
      </c>
      <c r="B254" s="41" t="s">
        <v>1153</v>
      </c>
      <c r="C254" s="41" t="s">
        <v>1154</v>
      </c>
      <c r="D254" s="41" t="s">
        <v>1155</v>
      </c>
      <c r="E254" s="41" t="s">
        <v>2345</v>
      </c>
      <c r="F254" s="41" t="s">
        <v>1968</v>
      </c>
      <c r="G254" s="41" t="s">
        <v>2346</v>
      </c>
      <c r="H254" s="88">
        <v>10</v>
      </c>
      <c r="I254" s="89" t="s">
        <v>5</v>
      </c>
      <c r="J254" s="89" t="s">
        <v>3220</v>
      </c>
      <c r="K254" s="89" t="s">
        <v>3217</v>
      </c>
      <c r="L254" s="89" t="s">
        <v>3221</v>
      </c>
    </row>
    <row r="255" spans="1:12" x14ac:dyDescent="0.25">
      <c r="A255" s="41" t="s">
        <v>1970</v>
      </c>
      <c r="B255" s="41" t="s">
        <v>3107</v>
      </c>
      <c r="C255" s="41" t="s">
        <v>3108</v>
      </c>
      <c r="D255" s="41" t="s">
        <v>3109</v>
      </c>
      <c r="E255" s="41" t="s">
        <v>3110</v>
      </c>
      <c r="F255" s="41" t="s">
        <v>2003</v>
      </c>
      <c r="G255" s="41" t="s">
        <v>3111</v>
      </c>
      <c r="H255" s="88">
        <v>0.26</v>
      </c>
      <c r="I255" s="89" t="s">
        <v>5</v>
      </c>
      <c r="J255" s="89" t="s">
        <v>3217</v>
      </c>
      <c r="K255" s="89" t="s">
        <v>3217</v>
      </c>
      <c r="L255" s="89" t="s">
        <v>3221</v>
      </c>
    </row>
    <row r="256" spans="1:12" x14ac:dyDescent="0.25">
      <c r="A256" s="41" t="s">
        <v>1970</v>
      </c>
      <c r="B256" s="41" t="s">
        <v>3107</v>
      </c>
      <c r="C256" s="41" t="s">
        <v>3108</v>
      </c>
      <c r="D256" s="41" t="s">
        <v>3109</v>
      </c>
      <c r="E256" s="41" t="s">
        <v>3110</v>
      </c>
      <c r="F256" s="41" t="s">
        <v>2003</v>
      </c>
      <c r="G256" s="41" t="s">
        <v>3112</v>
      </c>
      <c r="H256" s="88">
        <v>0.26</v>
      </c>
      <c r="I256" s="89" t="s">
        <v>3216</v>
      </c>
      <c r="J256" s="89" t="s">
        <v>3216</v>
      </c>
      <c r="K256" s="89" t="s">
        <v>3216</v>
      </c>
      <c r="L256" s="89" t="s">
        <v>3216</v>
      </c>
    </row>
    <row r="257" spans="1:12" x14ac:dyDescent="0.25">
      <c r="A257" s="41" t="s">
        <v>1970</v>
      </c>
      <c r="B257" s="41" t="s">
        <v>1451</v>
      </c>
      <c r="C257" s="41" t="s">
        <v>1452</v>
      </c>
      <c r="D257" s="41" t="s">
        <v>1453</v>
      </c>
      <c r="E257" s="41" t="s">
        <v>2347</v>
      </c>
      <c r="F257" s="41" t="s">
        <v>2003</v>
      </c>
      <c r="G257" s="41" t="s">
        <v>2348</v>
      </c>
      <c r="H257" s="88">
        <v>1.2</v>
      </c>
      <c r="I257" s="89" t="s">
        <v>5</v>
      </c>
      <c r="J257" s="89" t="s">
        <v>3220</v>
      </c>
      <c r="K257" s="89" t="s">
        <v>3217</v>
      </c>
      <c r="L257" s="89" t="s">
        <v>3217</v>
      </c>
    </row>
    <row r="258" spans="1:12" x14ac:dyDescent="0.25">
      <c r="A258" s="41" t="s">
        <v>1970</v>
      </c>
      <c r="B258" s="41" t="s">
        <v>1454</v>
      </c>
      <c r="C258" s="41" t="s">
        <v>1455</v>
      </c>
      <c r="D258" s="41" t="s">
        <v>1456</v>
      </c>
      <c r="E258" s="41" t="s">
        <v>2349</v>
      </c>
      <c r="F258" s="41" t="s">
        <v>2003</v>
      </c>
      <c r="G258" s="41" t="s">
        <v>2350</v>
      </c>
      <c r="H258" s="88">
        <v>1.2</v>
      </c>
      <c r="I258" s="89" t="s">
        <v>5</v>
      </c>
      <c r="J258" s="89" t="s">
        <v>3220</v>
      </c>
      <c r="K258" s="89" t="s">
        <v>3217</v>
      </c>
      <c r="L258" s="89" t="s">
        <v>3217</v>
      </c>
    </row>
    <row r="259" spans="1:12" x14ac:dyDescent="0.25">
      <c r="A259" s="41" t="s">
        <v>1970</v>
      </c>
      <c r="B259" s="41" t="s">
        <v>1457</v>
      </c>
      <c r="C259" s="41" t="s">
        <v>1458</v>
      </c>
      <c r="D259" s="41" t="s">
        <v>1459</v>
      </c>
      <c r="E259" s="41" t="s">
        <v>2351</v>
      </c>
      <c r="F259" s="41" t="s">
        <v>2003</v>
      </c>
      <c r="G259" s="41" t="s">
        <v>2352</v>
      </c>
      <c r="H259" s="88">
        <v>1.2</v>
      </c>
      <c r="I259" s="89" t="s">
        <v>5</v>
      </c>
      <c r="J259" s="89" t="s">
        <v>3220</v>
      </c>
      <c r="K259" s="89" t="s">
        <v>3217</v>
      </c>
      <c r="L259" s="89" t="s">
        <v>3217</v>
      </c>
    </row>
    <row r="260" spans="1:12" x14ac:dyDescent="0.25">
      <c r="A260" s="41" t="s">
        <v>1966</v>
      </c>
      <c r="B260" s="41" t="s">
        <v>1210</v>
      </c>
      <c r="C260" s="41" t="s">
        <v>1211</v>
      </c>
      <c r="D260" s="41" t="s">
        <v>1212</v>
      </c>
      <c r="E260" s="41" t="s">
        <v>2353</v>
      </c>
      <c r="F260" s="41" t="s">
        <v>2051</v>
      </c>
      <c r="G260" s="41" t="s">
        <v>2354</v>
      </c>
      <c r="H260" s="88">
        <v>2</v>
      </c>
      <c r="I260" s="89" t="s">
        <v>3216</v>
      </c>
      <c r="J260" s="89" t="s">
        <v>3216</v>
      </c>
      <c r="K260" s="89" t="s">
        <v>3216</v>
      </c>
      <c r="L260" s="89" t="s">
        <v>3216</v>
      </c>
    </row>
    <row r="261" spans="1:12" x14ac:dyDescent="0.25">
      <c r="A261" s="41" t="s">
        <v>2006</v>
      </c>
      <c r="B261" s="41" t="s">
        <v>2355</v>
      </c>
      <c r="C261" s="41" t="s">
        <v>1128</v>
      </c>
      <c r="D261" s="41" t="s">
        <v>1739</v>
      </c>
      <c r="E261" s="41" t="s">
        <v>2356</v>
      </c>
      <c r="F261" s="41" t="s">
        <v>1961</v>
      </c>
      <c r="G261" s="41" t="s">
        <v>2357</v>
      </c>
      <c r="H261" s="88">
        <v>100</v>
      </c>
      <c r="I261" s="89" t="s">
        <v>23</v>
      </c>
      <c r="J261" s="89" t="s">
        <v>3218</v>
      </c>
      <c r="K261" s="89" t="s">
        <v>3217</v>
      </c>
      <c r="L261" s="89" t="s">
        <v>3217</v>
      </c>
    </row>
    <row r="262" spans="1:12" x14ac:dyDescent="0.25">
      <c r="A262" s="41" t="s">
        <v>2006</v>
      </c>
      <c r="B262" s="41" t="s">
        <v>1737</v>
      </c>
      <c r="C262" s="41" t="s">
        <v>1738</v>
      </c>
      <c r="D262" s="41" t="s">
        <v>1739</v>
      </c>
      <c r="E262" s="41" t="s">
        <v>2356</v>
      </c>
      <c r="F262" s="41" t="s">
        <v>1980</v>
      </c>
      <c r="G262" s="41" t="s">
        <v>2358</v>
      </c>
      <c r="H262" s="88">
        <v>63</v>
      </c>
      <c r="I262" s="89" t="s">
        <v>5</v>
      </c>
      <c r="J262" s="89" t="s">
        <v>3220</v>
      </c>
      <c r="K262" s="89" t="s">
        <v>3217</v>
      </c>
      <c r="L262" s="89" t="s">
        <v>3217</v>
      </c>
    </row>
    <row r="263" spans="1:12" x14ac:dyDescent="0.25">
      <c r="A263" s="41" t="s">
        <v>2006</v>
      </c>
      <c r="B263" s="41" t="s">
        <v>1737</v>
      </c>
      <c r="C263" s="41" t="s">
        <v>1738</v>
      </c>
      <c r="D263" s="41" t="s">
        <v>1739</v>
      </c>
      <c r="E263" s="41" t="s">
        <v>2356</v>
      </c>
      <c r="F263" s="41" t="s">
        <v>1980</v>
      </c>
      <c r="G263" s="41" t="s">
        <v>2359</v>
      </c>
      <c r="H263" s="88">
        <v>63</v>
      </c>
      <c r="I263" s="89" t="s">
        <v>23</v>
      </c>
      <c r="J263" s="89" t="s">
        <v>3218</v>
      </c>
      <c r="K263" s="89" t="s">
        <v>3217</v>
      </c>
      <c r="L263" s="89" t="s">
        <v>3217</v>
      </c>
    </row>
    <row r="264" spans="1:12" x14ac:dyDescent="0.25">
      <c r="A264" s="41" t="s">
        <v>2006</v>
      </c>
      <c r="B264" s="41" t="s">
        <v>1737</v>
      </c>
      <c r="C264" s="41" t="s">
        <v>1738</v>
      </c>
      <c r="D264" s="41" t="s">
        <v>1739</v>
      </c>
      <c r="E264" s="41" t="s">
        <v>2356</v>
      </c>
      <c r="F264" s="41" t="s">
        <v>1980</v>
      </c>
      <c r="G264" s="41" t="s">
        <v>2360</v>
      </c>
      <c r="H264" s="88">
        <v>135</v>
      </c>
      <c r="I264" s="89" t="s">
        <v>5</v>
      </c>
      <c r="J264" s="89" t="s">
        <v>3220</v>
      </c>
      <c r="K264" s="89" t="s">
        <v>3217</v>
      </c>
      <c r="L264" s="89" t="s">
        <v>3217</v>
      </c>
    </row>
    <row r="265" spans="1:12" x14ac:dyDescent="0.25">
      <c r="A265" s="41" t="s">
        <v>1970</v>
      </c>
      <c r="B265" s="41" t="s">
        <v>3113</v>
      </c>
      <c r="C265" s="41" t="s">
        <v>3114</v>
      </c>
      <c r="D265" s="41" t="s">
        <v>3115</v>
      </c>
      <c r="E265" s="41" t="s">
        <v>3116</v>
      </c>
      <c r="F265" s="41" t="s">
        <v>2018</v>
      </c>
      <c r="G265" s="41" t="s">
        <v>3117</v>
      </c>
      <c r="H265" s="88">
        <v>100</v>
      </c>
      <c r="I265" s="89" t="s">
        <v>5</v>
      </c>
      <c r="J265" s="89" t="s">
        <v>3220</v>
      </c>
      <c r="K265" s="89" t="s">
        <v>3217</v>
      </c>
      <c r="L265" s="89" t="s">
        <v>3219</v>
      </c>
    </row>
    <row r="266" spans="1:12" x14ac:dyDescent="0.25">
      <c r="A266" s="41" t="s">
        <v>1970</v>
      </c>
      <c r="B266" s="41" t="s">
        <v>3118</v>
      </c>
      <c r="C266" s="41" t="s">
        <v>3119</v>
      </c>
      <c r="D266" s="41" t="s">
        <v>3120</v>
      </c>
      <c r="E266" s="41" t="s">
        <v>3121</v>
      </c>
      <c r="F266" s="41" t="s">
        <v>2018</v>
      </c>
      <c r="G266" s="41" t="s">
        <v>3122</v>
      </c>
      <c r="H266" s="88">
        <v>5</v>
      </c>
      <c r="I266" s="89" t="s">
        <v>5</v>
      </c>
      <c r="J266" s="89" t="s">
        <v>3217</v>
      </c>
      <c r="K266" s="89" t="s">
        <v>3217</v>
      </c>
      <c r="L266" s="89" t="s">
        <v>3219</v>
      </c>
    </row>
    <row r="267" spans="1:12" x14ac:dyDescent="0.25">
      <c r="A267" s="41" t="s">
        <v>1970</v>
      </c>
      <c r="B267" s="41" t="s">
        <v>1385</v>
      </c>
      <c r="C267" s="41" t="s">
        <v>1386</v>
      </c>
      <c r="D267" s="41" t="s">
        <v>1387</v>
      </c>
      <c r="E267" s="41" t="s">
        <v>2361</v>
      </c>
      <c r="F267" s="41" t="s">
        <v>2018</v>
      </c>
      <c r="G267" s="41" t="s">
        <v>2362</v>
      </c>
      <c r="H267" s="88">
        <v>2</v>
      </c>
      <c r="I267" s="89" t="s">
        <v>5</v>
      </c>
      <c r="J267" s="89" t="s">
        <v>3220</v>
      </c>
      <c r="K267" s="89" t="s">
        <v>3217</v>
      </c>
      <c r="L267" s="89" t="s">
        <v>3219</v>
      </c>
    </row>
    <row r="268" spans="1:12" x14ac:dyDescent="0.25">
      <c r="A268" s="41" t="s">
        <v>1970</v>
      </c>
      <c r="B268" s="41" t="s">
        <v>1388</v>
      </c>
      <c r="C268" s="41" t="s">
        <v>1389</v>
      </c>
      <c r="D268" s="41" t="s">
        <v>1390</v>
      </c>
      <c r="E268" s="41" t="s">
        <v>2363</v>
      </c>
      <c r="F268" s="41" t="s">
        <v>2018</v>
      </c>
      <c r="G268" s="41" t="s">
        <v>2364</v>
      </c>
      <c r="H268" s="88">
        <v>3</v>
      </c>
      <c r="I268" s="89" t="s">
        <v>5</v>
      </c>
      <c r="J268" s="89" t="s">
        <v>3220</v>
      </c>
      <c r="K268" s="89" t="s">
        <v>3217</v>
      </c>
      <c r="L268" s="89" t="s">
        <v>3219</v>
      </c>
    </row>
    <row r="269" spans="1:12" x14ac:dyDescent="0.25">
      <c r="A269" s="41" t="s">
        <v>1992</v>
      </c>
      <c r="B269" s="41" t="s">
        <v>880</v>
      </c>
      <c r="C269" s="41" t="s">
        <v>881</v>
      </c>
      <c r="D269" s="41" t="s">
        <v>1948</v>
      </c>
      <c r="E269" s="41" t="s">
        <v>2365</v>
      </c>
      <c r="F269" s="41" t="s">
        <v>1957</v>
      </c>
      <c r="G269" s="41" t="s">
        <v>2366</v>
      </c>
      <c r="H269" s="88">
        <v>29.672999999999998</v>
      </c>
      <c r="I269" s="89" t="s">
        <v>5</v>
      </c>
      <c r="J269" s="89" t="s">
        <v>3217</v>
      </c>
      <c r="K269" s="89" t="s">
        <v>3217</v>
      </c>
      <c r="L269" s="89" t="s">
        <v>3221</v>
      </c>
    </row>
    <row r="270" spans="1:12" x14ac:dyDescent="0.25">
      <c r="A270" s="41" t="s">
        <v>1970</v>
      </c>
      <c r="B270" s="41" t="s">
        <v>1469</v>
      </c>
      <c r="C270" s="41" t="s">
        <v>1470</v>
      </c>
      <c r="D270" s="41" t="s">
        <v>1471</v>
      </c>
      <c r="E270" s="41" t="s">
        <v>2367</v>
      </c>
      <c r="F270" s="41" t="s">
        <v>2018</v>
      </c>
      <c r="G270" s="41" t="s">
        <v>2368</v>
      </c>
      <c r="H270" s="88">
        <v>80</v>
      </c>
      <c r="I270" s="89" t="s">
        <v>5</v>
      </c>
      <c r="J270" s="89" t="s">
        <v>3217</v>
      </c>
      <c r="K270" s="89" t="s">
        <v>3217</v>
      </c>
      <c r="L270" s="89" t="s">
        <v>3221</v>
      </c>
    </row>
    <row r="271" spans="1:12" x14ac:dyDescent="0.25">
      <c r="A271" s="41" t="s">
        <v>2006</v>
      </c>
      <c r="B271" s="41" t="s">
        <v>1743</v>
      </c>
      <c r="C271" s="41" t="s">
        <v>1744</v>
      </c>
      <c r="D271" s="41" t="s">
        <v>1745</v>
      </c>
      <c r="E271" s="41" t="s">
        <v>2369</v>
      </c>
      <c r="F271" s="41" t="s">
        <v>1961</v>
      </c>
      <c r="G271" s="41" t="s">
        <v>2370</v>
      </c>
      <c r="H271" s="88">
        <v>49.6</v>
      </c>
      <c r="I271" s="89" t="s">
        <v>5</v>
      </c>
      <c r="J271" s="89" t="s">
        <v>3220</v>
      </c>
      <c r="K271" s="89" t="s">
        <v>3217</v>
      </c>
      <c r="L271" s="89" t="s">
        <v>3217</v>
      </c>
    </row>
    <row r="272" spans="1:12" x14ac:dyDescent="0.25">
      <c r="A272" s="41" t="s">
        <v>2006</v>
      </c>
      <c r="B272" s="41" t="s">
        <v>1740</v>
      </c>
      <c r="C272" s="41" t="s">
        <v>1741</v>
      </c>
      <c r="D272" s="41" t="s">
        <v>1742</v>
      </c>
      <c r="E272" s="41" t="s">
        <v>2371</v>
      </c>
      <c r="F272" s="41" t="s">
        <v>1961</v>
      </c>
      <c r="G272" s="41" t="s">
        <v>2372</v>
      </c>
      <c r="H272" s="88">
        <v>49</v>
      </c>
      <c r="I272" s="89" t="s">
        <v>5</v>
      </c>
      <c r="J272" s="89" t="s">
        <v>3220</v>
      </c>
      <c r="K272" s="89" t="s">
        <v>3217</v>
      </c>
      <c r="L272" s="89" t="s">
        <v>3217</v>
      </c>
    </row>
    <row r="273" spans="1:12" x14ac:dyDescent="0.25">
      <c r="A273" s="41" t="s">
        <v>2006</v>
      </c>
      <c r="B273" s="41" t="s">
        <v>1782</v>
      </c>
      <c r="C273" s="41" t="s">
        <v>1783</v>
      </c>
      <c r="D273" s="41" t="s">
        <v>1784</v>
      </c>
      <c r="E273" s="41" t="s">
        <v>2373</v>
      </c>
      <c r="F273" s="41" t="s">
        <v>1961</v>
      </c>
      <c r="G273" s="41" t="s">
        <v>2374</v>
      </c>
      <c r="H273" s="88">
        <v>60</v>
      </c>
      <c r="I273" s="89" t="s">
        <v>5</v>
      </c>
      <c r="J273" s="89" t="s">
        <v>3220</v>
      </c>
      <c r="K273" s="89" t="s">
        <v>3217</v>
      </c>
      <c r="L273" s="89" t="s">
        <v>3217</v>
      </c>
    </row>
    <row r="274" spans="1:12" x14ac:dyDescent="0.25">
      <c r="A274" s="41" t="s">
        <v>2006</v>
      </c>
      <c r="B274" s="41" t="s">
        <v>1782</v>
      </c>
      <c r="C274" s="41" t="s">
        <v>1783</v>
      </c>
      <c r="D274" s="41" t="s">
        <v>1784</v>
      </c>
      <c r="E274" s="41" t="s">
        <v>2373</v>
      </c>
      <c r="F274" s="41" t="s">
        <v>1961</v>
      </c>
      <c r="G274" s="41" t="s">
        <v>2375</v>
      </c>
      <c r="H274" s="88">
        <v>60</v>
      </c>
      <c r="I274" s="89" t="s">
        <v>5</v>
      </c>
      <c r="J274" s="89" t="s">
        <v>3220</v>
      </c>
      <c r="K274" s="89" t="s">
        <v>3217</v>
      </c>
      <c r="L274" s="89" t="s">
        <v>3217</v>
      </c>
    </row>
    <row r="275" spans="1:12" x14ac:dyDescent="0.25">
      <c r="A275" s="41" t="s">
        <v>2006</v>
      </c>
      <c r="B275" s="41" t="s">
        <v>1746</v>
      </c>
      <c r="C275" s="41" t="s">
        <v>1747</v>
      </c>
      <c r="D275" s="41" t="s">
        <v>1748</v>
      </c>
      <c r="E275" s="41" t="s">
        <v>2376</v>
      </c>
      <c r="F275" s="41" t="s">
        <v>1957</v>
      </c>
      <c r="G275" s="41" t="s">
        <v>2377</v>
      </c>
      <c r="H275" s="88">
        <v>7</v>
      </c>
      <c r="I275" s="89" t="s">
        <v>5</v>
      </c>
      <c r="J275" s="89" t="s">
        <v>3217</v>
      </c>
      <c r="K275" s="89" t="s">
        <v>3217</v>
      </c>
      <c r="L275" s="89" t="s">
        <v>3217</v>
      </c>
    </row>
    <row r="276" spans="1:12" x14ac:dyDescent="0.25">
      <c r="A276" s="41" t="s">
        <v>2006</v>
      </c>
      <c r="B276" s="41" t="s">
        <v>345</v>
      </c>
      <c r="C276" s="41" t="s">
        <v>346</v>
      </c>
      <c r="D276" s="41" t="s">
        <v>1709</v>
      </c>
      <c r="E276" s="41" t="s">
        <v>2378</v>
      </c>
      <c r="F276" s="41" t="s">
        <v>2114</v>
      </c>
      <c r="G276" s="41" t="s">
        <v>2379</v>
      </c>
      <c r="H276" s="88">
        <v>16.2</v>
      </c>
      <c r="I276" s="89" t="s">
        <v>5</v>
      </c>
      <c r="J276" s="89" t="s">
        <v>3220</v>
      </c>
      <c r="K276" s="89" t="s">
        <v>3217</v>
      </c>
      <c r="L276" s="89" t="s">
        <v>3217</v>
      </c>
    </row>
    <row r="277" spans="1:12" x14ac:dyDescent="0.25">
      <c r="A277" s="41" t="s">
        <v>1966</v>
      </c>
      <c r="B277" s="41" t="s">
        <v>1216</v>
      </c>
      <c r="C277" s="41" t="s">
        <v>1217</v>
      </c>
      <c r="D277" s="41" t="s">
        <v>1218</v>
      </c>
      <c r="E277" s="41" t="s">
        <v>2380</v>
      </c>
      <c r="F277" s="41" t="s">
        <v>1957</v>
      </c>
      <c r="G277" s="41" t="s">
        <v>2381</v>
      </c>
      <c r="H277" s="88">
        <v>24.5</v>
      </c>
      <c r="I277" s="89" t="s">
        <v>3216</v>
      </c>
      <c r="J277" s="89" t="s">
        <v>3216</v>
      </c>
      <c r="K277" s="89" t="s">
        <v>3216</v>
      </c>
      <c r="L277" s="89" t="s">
        <v>3216</v>
      </c>
    </row>
    <row r="278" spans="1:12" x14ac:dyDescent="0.25">
      <c r="A278" s="41" t="s">
        <v>1982</v>
      </c>
      <c r="B278" s="41" t="s">
        <v>1657</v>
      </c>
      <c r="C278" s="41" t="s">
        <v>1658</v>
      </c>
      <c r="D278" s="41" t="s">
        <v>1659</v>
      </c>
      <c r="E278" s="41" t="s">
        <v>2382</v>
      </c>
      <c r="F278" s="41" t="s">
        <v>1957</v>
      </c>
      <c r="G278" s="41" t="s">
        <v>2383</v>
      </c>
      <c r="H278" s="88">
        <v>7.2</v>
      </c>
      <c r="I278" s="89" t="s">
        <v>5</v>
      </c>
      <c r="J278" s="89" t="s">
        <v>3220</v>
      </c>
      <c r="K278" s="89" t="s">
        <v>3217</v>
      </c>
      <c r="L278" s="89" t="s">
        <v>3217</v>
      </c>
    </row>
    <row r="279" spans="1:12" x14ac:dyDescent="0.25">
      <c r="A279" s="41" t="s">
        <v>1966</v>
      </c>
      <c r="B279" s="41" t="s">
        <v>1222</v>
      </c>
      <c r="C279" s="41" t="s">
        <v>1223</v>
      </c>
      <c r="D279" s="41" t="s">
        <v>1224</v>
      </c>
      <c r="E279" s="41" t="s">
        <v>2384</v>
      </c>
      <c r="F279" s="41" t="s">
        <v>2051</v>
      </c>
      <c r="G279" s="41" t="s">
        <v>2385</v>
      </c>
      <c r="H279" s="88">
        <v>1</v>
      </c>
      <c r="I279" s="89" t="s">
        <v>5</v>
      </c>
      <c r="J279" s="89" t="s">
        <v>3220</v>
      </c>
      <c r="K279" s="89" t="s">
        <v>3217</v>
      </c>
      <c r="L279" s="89" t="s">
        <v>3217</v>
      </c>
    </row>
    <row r="280" spans="1:12" x14ac:dyDescent="0.25">
      <c r="A280" s="41" t="s">
        <v>1982</v>
      </c>
      <c r="B280" s="41" t="s">
        <v>1660</v>
      </c>
      <c r="C280" s="41" t="s">
        <v>1661</v>
      </c>
      <c r="D280" s="41" t="s">
        <v>1662</v>
      </c>
      <c r="E280" s="41" t="s">
        <v>2386</v>
      </c>
      <c r="F280" s="41" t="s">
        <v>1957</v>
      </c>
      <c r="G280" s="41" t="s">
        <v>2387</v>
      </c>
      <c r="H280" s="88">
        <v>4</v>
      </c>
      <c r="I280" s="89" t="s">
        <v>5</v>
      </c>
      <c r="J280" s="89" t="s">
        <v>3217</v>
      </c>
      <c r="K280" s="89" t="s">
        <v>3217</v>
      </c>
      <c r="L280" s="89" t="s">
        <v>3217</v>
      </c>
    </row>
    <row r="281" spans="1:12" x14ac:dyDescent="0.25">
      <c r="A281" s="41" t="s">
        <v>2006</v>
      </c>
      <c r="B281" s="41" t="s">
        <v>1710</v>
      </c>
      <c r="C281" s="41" t="s">
        <v>1711</v>
      </c>
      <c r="D281" s="41" t="s">
        <v>1712</v>
      </c>
      <c r="E281" s="41" t="s">
        <v>2388</v>
      </c>
      <c r="F281" s="41" t="s">
        <v>1968</v>
      </c>
      <c r="G281" s="41" t="s">
        <v>2389</v>
      </c>
      <c r="H281" s="88">
        <v>8</v>
      </c>
      <c r="I281" s="89" t="s">
        <v>23</v>
      </c>
      <c r="J281" s="89" t="s">
        <v>3218</v>
      </c>
      <c r="K281" s="89" t="s">
        <v>3218</v>
      </c>
      <c r="L281" s="89" t="s">
        <v>3218</v>
      </c>
    </row>
    <row r="282" spans="1:12" x14ac:dyDescent="0.25">
      <c r="A282" s="41" t="s">
        <v>2032</v>
      </c>
      <c r="B282" s="41" t="s">
        <v>1094</v>
      </c>
      <c r="C282" s="41" t="s">
        <v>1095</v>
      </c>
      <c r="D282" s="41" t="s">
        <v>1096</v>
      </c>
      <c r="E282" s="41" t="s">
        <v>705</v>
      </c>
      <c r="F282" s="41" t="s">
        <v>1957</v>
      </c>
      <c r="G282" s="41" t="s">
        <v>2390</v>
      </c>
      <c r="H282" s="88">
        <v>22</v>
      </c>
      <c r="I282" s="89" t="s">
        <v>5</v>
      </c>
      <c r="J282" s="89" t="s">
        <v>3217</v>
      </c>
      <c r="K282" s="89" t="s">
        <v>3217</v>
      </c>
      <c r="L282" s="89" t="s">
        <v>3217</v>
      </c>
    </row>
    <row r="283" spans="1:12" x14ac:dyDescent="0.25">
      <c r="A283" s="41" t="s">
        <v>1966</v>
      </c>
      <c r="B283" s="41" t="s">
        <v>1219</v>
      </c>
      <c r="C283" s="41" t="s">
        <v>1220</v>
      </c>
      <c r="D283" s="41" t="s">
        <v>1221</v>
      </c>
      <c r="E283" s="41" t="s">
        <v>2391</v>
      </c>
      <c r="F283" s="41" t="s">
        <v>2114</v>
      </c>
      <c r="G283" s="41" t="s">
        <v>2392</v>
      </c>
      <c r="H283" s="88">
        <v>0.6</v>
      </c>
      <c r="I283" s="89" t="s">
        <v>3216</v>
      </c>
      <c r="J283" s="89" t="s">
        <v>3216</v>
      </c>
      <c r="K283" s="89" t="s">
        <v>3216</v>
      </c>
      <c r="L283" s="89" t="s">
        <v>3216</v>
      </c>
    </row>
    <row r="284" spans="1:12" x14ac:dyDescent="0.25">
      <c r="A284" s="41" t="s">
        <v>1992</v>
      </c>
      <c r="B284" s="41" t="s">
        <v>3189</v>
      </c>
      <c r="C284" s="41" t="s">
        <v>3190</v>
      </c>
      <c r="D284" s="41" t="s">
        <v>3191</v>
      </c>
      <c r="E284" s="41" t="s">
        <v>3192</v>
      </c>
      <c r="F284" s="41" t="s">
        <v>1968</v>
      </c>
      <c r="G284" s="41" t="s">
        <v>3193</v>
      </c>
      <c r="H284" s="88">
        <v>24</v>
      </c>
      <c r="I284" s="89" t="s">
        <v>23</v>
      </c>
      <c r="J284" s="89" t="s">
        <v>3218</v>
      </c>
      <c r="K284" s="89" t="s">
        <v>3218</v>
      </c>
      <c r="L284" s="89" t="s">
        <v>3219</v>
      </c>
    </row>
    <row r="285" spans="1:12" x14ac:dyDescent="0.25">
      <c r="A285" s="41" t="s">
        <v>2006</v>
      </c>
      <c r="B285" s="41" t="s">
        <v>1776</v>
      </c>
      <c r="C285" s="41" t="s">
        <v>1777</v>
      </c>
      <c r="D285" s="41" t="s">
        <v>1778</v>
      </c>
      <c r="E285" s="41" t="s">
        <v>450</v>
      </c>
      <c r="F285" s="41" t="s">
        <v>1961</v>
      </c>
      <c r="G285" s="41" t="s">
        <v>2393</v>
      </c>
      <c r="H285" s="88">
        <v>13</v>
      </c>
      <c r="I285" s="89" t="s">
        <v>23</v>
      </c>
      <c r="J285" s="89" t="s">
        <v>3218</v>
      </c>
      <c r="K285" s="89" t="s">
        <v>3217</v>
      </c>
      <c r="L285" s="89" t="s">
        <v>3217</v>
      </c>
    </row>
    <row r="286" spans="1:12" x14ac:dyDescent="0.25">
      <c r="A286" s="41" t="s">
        <v>2006</v>
      </c>
      <c r="B286" s="41" t="s">
        <v>1776</v>
      </c>
      <c r="C286" s="41" t="s">
        <v>1777</v>
      </c>
      <c r="D286" s="41" t="s">
        <v>1778</v>
      </c>
      <c r="E286" s="41" t="s">
        <v>450</v>
      </c>
      <c r="F286" s="41" t="s">
        <v>1961</v>
      </c>
      <c r="G286" s="41" t="s">
        <v>2394</v>
      </c>
      <c r="H286" s="88">
        <v>13</v>
      </c>
      <c r="I286" s="89" t="s">
        <v>23</v>
      </c>
      <c r="J286" s="89" t="s">
        <v>3218</v>
      </c>
      <c r="K286" s="89" t="s">
        <v>3217</v>
      </c>
      <c r="L286" s="89" t="s">
        <v>3217</v>
      </c>
    </row>
    <row r="287" spans="1:12" x14ac:dyDescent="0.25">
      <c r="A287" s="41" t="s">
        <v>1982</v>
      </c>
      <c r="B287" s="41" t="s">
        <v>1666</v>
      </c>
      <c r="C287" s="41" t="s">
        <v>1667</v>
      </c>
      <c r="D287" s="41" t="s">
        <v>1668</v>
      </c>
      <c r="E287" s="41" t="s">
        <v>2395</v>
      </c>
      <c r="F287" s="41" t="s">
        <v>1957</v>
      </c>
      <c r="G287" s="41" t="s">
        <v>2396</v>
      </c>
      <c r="H287" s="88">
        <v>7</v>
      </c>
      <c r="I287" s="89" t="s">
        <v>5</v>
      </c>
      <c r="J287" s="89" t="s">
        <v>3217</v>
      </c>
      <c r="K287" s="89" t="s">
        <v>3217</v>
      </c>
      <c r="L287" s="89" t="s">
        <v>3217</v>
      </c>
    </row>
    <row r="288" spans="1:12" x14ac:dyDescent="0.25">
      <c r="A288" s="41" t="s">
        <v>1959</v>
      </c>
      <c r="B288" s="41" t="s">
        <v>1327</v>
      </c>
      <c r="C288" s="41" t="s">
        <v>1328</v>
      </c>
      <c r="D288" s="41" t="s">
        <v>1329</v>
      </c>
      <c r="E288" s="41" t="s">
        <v>2397</v>
      </c>
      <c r="F288" s="41" t="s">
        <v>1961</v>
      </c>
      <c r="G288" s="41" t="s">
        <v>2398</v>
      </c>
      <c r="H288" s="88">
        <v>107</v>
      </c>
      <c r="I288" s="89" t="s">
        <v>5</v>
      </c>
      <c r="J288" s="89" t="s">
        <v>3220</v>
      </c>
      <c r="K288" s="89" t="s">
        <v>3217</v>
      </c>
      <c r="L288" s="89" t="s">
        <v>3217</v>
      </c>
    </row>
    <row r="289" spans="1:12" x14ac:dyDescent="0.25">
      <c r="A289" s="41" t="s">
        <v>2032</v>
      </c>
      <c r="B289" s="41" t="s">
        <v>1138</v>
      </c>
      <c r="C289" s="41" t="s">
        <v>1139</v>
      </c>
      <c r="D289" s="41" t="s">
        <v>1140</v>
      </c>
      <c r="E289" s="41" t="s">
        <v>2399</v>
      </c>
      <c r="F289" s="41" t="s">
        <v>1968</v>
      </c>
      <c r="G289" s="41" t="s">
        <v>2400</v>
      </c>
      <c r="H289" s="88">
        <v>15.2</v>
      </c>
      <c r="I289" s="89" t="s">
        <v>5</v>
      </c>
      <c r="J289" s="89" t="s">
        <v>3217</v>
      </c>
      <c r="K289" s="89" t="s">
        <v>3219</v>
      </c>
      <c r="L289" s="89" t="s">
        <v>3219</v>
      </c>
    </row>
    <row r="290" spans="1:12" x14ac:dyDescent="0.25">
      <c r="A290" s="41" t="s">
        <v>1959</v>
      </c>
      <c r="B290" s="41" t="s">
        <v>1330</v>
      </c>
      <c r="C290" s="41" t="s">
        <v>1331</v>
      </c>
      <c r="D290" s="41" t="s">
        <v>1332</v>
      </c>
      <c r="E290" s="41" t="s">
        <v>2401</v>
      </c>
      <c r="F290" s="41" t="s">
        <v>1961</v>
      </c>
      <c r="G290" s="41" t="s">
        <v>2402</v>
      </c>
      <c r="H290" s="88">
        <v>105</v>
      </c>
      <c r="I290" s="89" t="s">
        <v>5</v>
      </c>
      <c r="J290" s="89" t="s">
        <v>3220</v>
      </c>
      <c r="K290" s="89" t="s">
        <v>3217</v>
      </c>
      <c r="L290" s="89" t="s">
        <v>3217</v>
      </c>
    </row>
    <row r="291" spans="1:12" x14ac:dyDescent="0.25">
      <c r="A291" s="41" t="s">
        <v>2032</v>
      </c>
      <c r="B291" s="41" t="s">
        <v>1141</v>
      </c>
      <c r="C291" s="41" t="s">
        <v>1142</v>
      </c>
      <c r="D291" s="41" t="s">
        <v>1143</v>
      </c>
      <c r="E291" s="41" t="s">
        <v>2403</v>
      </c>
      <c r="F291" s="41" t="s">
        <v>1968</v>
      </c>
      <c r="G291" s="41" t="s">
        <v>2404</v>
      </c>
      <c r="H291" s="88">
        <v>100.8</v>
      </c>
      <c r="I291" s="89" t="s">
        <v>5</v>
      </c>
      <c r="J291" s="89" t="s">
        <v>3217</v>
      </c>
      <c r="K291" s="89" t="s">
        <v>3219</v>
      </c>
      <c r="L291" s="89" t="s">
        <v>3219</v>
      </c>
    </row>
    <row r="292" spans="1:12" x14ac:dyDescent="0.25">
      <c r="A292" s="41" t="s">
        <v>1970</v>
      </c>
      <c r="B292" s="41" t="s">
        <v>1415</v>
      </c>
      <c r="C292" s="41" t="s">
        <v>1416</v>
      </c>
      <c r="D292" s="41" t="s">
        <v>1701</v>
      </c>
      <c r="E292" s="41" t="s">
        <v>2405</v>
      </c>
      <c r="F292" s="41" t="s">
        <v>1961</v>
      </c>
      <c r="G292" s="41" t="s">
        <v>2406</v>
      </c>
      <c r="H292" s="88">
        <v>27</v>
      </c>
      <c r="I292" s="89" t="s">
        <v>5</v>
      </c>
      <c r="J292" s="89" t="s">
        <v>3217</v>
      </c>
      <c r="K292" s="89" t="s">
        <v>3217</v>
      </c>
      <c r="L292" s="89" t="s">
        <v>3217</v>
      </c>
    </row>
    <row r="293" spans="1:12" x14ac:dyDescent="0.25">
      <c r="A293" s="41" t="s">
        <v>1970</v>
      </c>
      <c r="B293" s="41" t="s">
        <v>1415</v>
      </c>
      <c r="C293" s="41" t="s">
        <v>1416</v>
      </c>
      <c r="D293" s="41" t="s">
        <v>1701</v>
      </c>
      <c r="E293" s="41" t="s">
        <v>2405</v>
      </c>
      <c r="F293" s="41" t="s">
        <v>1961</v>
      </c>
      <c r="G293" s="41" t="s">
        <v>2407</v>
      </c>
      <c r="H293" s="88">
        <v>22.8</v>
      </c>
      <c r="I293" s="89" t="s">
        <v>5</v>
      </c>
      <c r="J293" s="89" t="s">
        <v>3217</v>
      </c>
      <c r="K293" s="89" t="s">
        <v>3217</v>
      </c>
      <c r="L293" s="89" t="s">
        <v>3217</v>
      </c>
    </row>
    <row r="294" spans="1:12" x14ac:dyDescent="0.25">
      <c r="A294" s="41" t="s">
        <v>1970</v>
      </c>
      <c r="B294" s="41" t="s">
        <v>1415</v>
      </c>
      <c r="C294" s="41" t="s">
        <v>1416</v>
      </c>
      <c r="D294" s="41" t="s">
        <v>1701</v>
      </c>
      <c r="E294" s="41" t="s">
        <v>2405</v>
      </c>
      <c r="F294" s="41" t="s">
        <v>1961</v>
      </c>
      <c r="G294" s="41" t="s">
        <v>2408</v>
      </c>
      <c r="H294" s="88">
        <v>19.97</v>
      </c>
      <c r="I294" s="89" t="s">
        <v>5</v>
      </c>
      <c r="J294" s="89" t="s">
        <v>3217</v>
      </c>
      <c r="K294" s="89" t="s">
        <v>3217</v>
      </c>
      <c r="L294" s="89" t="s">
        <v>3217</v>
      </c>
    </row>
    <row r="295" spans="1:12" x14ac:dyDescent="0.25">
      <c r="A295" s="41" t="s">
        <v>1970</v>
      </c>
      <c r="B295" s="41" t="s">
        <v>2409</v>
      </c>
      <c r="C295" s="41" t="s">
        <v>2410</v>
      </c>
      <c r="D295" s="41" t="s">
        <v>1701</v>
      </c>
      <c r="E295" s="41" t="s">
        <v>2405</v>
      </c>
      <c r="F295" s="41" t="s">
        <v>1961</v>
      </c>
      <c r="G295" s="41" t="s">
        <v>2411</v>
      </c>
      <c r="H295" s="88">
        <v>195.82</v>
      </c>
      <c r="I295" s="89" t="s">
        <v>23</v>
      </c>
      <c r="J295" s="89" t="s">
        <v>3218</v>
      </c>
      <c r="K295" s="89" t="s">
        <v>3217</v>
      </c>
      <c r="L295" s="89" t="s">
        <v>3217</v>
      </c>
    </row>
    <row r="296" spans="1:12" x14ac:dyDescent="0.25">
      <c r="A296" s="41" t="s">
        <v>1970</v>
      </c>
      <c r="B296" s="41" t="s">
        <v>2412</v>
      </c>
      <c r="C296" s="41" t="s">
        <v>2413</v>
      </c>
      <c r="D296" s="41" t="s">
        <v>1701</v>
      </c>
      <c r="E296" s="41" t="s">
        <v>2405</v>
      </c>
      <c r="F296" s="41" t="s">
        <v>1961</v>
      </c>
      <c r="G296" s="41" t="s">
        <v>2414</v>
      </c>
      <c r="H296" s="88">
        <v>47.25</v>
      </c>
      <c r="I296" s="89" t="s">
        <v>5</v>
      </c>
      <c r="J296" s="89" t="s">
        <v>3220</v>
      </c>
      <c r="K296" s="89" t="s">
        <v>3217</v>
      </c>
      <c r="L296" s="89" t="s">
        <v>3217</v>
      </c>
    </row>
    <row r="297" spans="1:12" x14ac:dyDescent="0.25">
      <c r="A297" s="41" t="s">
        <v>1970</v>
      </c>
      <c r="B297" s="41" t="s">
        <v>2412</v>
      </c>
      <c r="C297" s="41" t="s">
        <v>2413</v>
      </c>
      <c r="D297" s="41" t="s">
        <v>1701</v>
      </c>
      <c r="E297" s="41" t="s">
        <v>2405</v>
      </c>
      <c r="F297" s="41" t="s">
        <v>1961</v>
      </c>
      <c r="G297" s="41" t="s">
        <v>2415</v>
      </c>
      <c r="H297" s="88">
        <v>48.07</v>
      </c>
      <c r="I297" s="89" t="s">
        <v>5</v>
      </c>
      <c r="J297" s="89" t="s">
        <v>3220</v>
      </c>
      <c r="K297" s="89" t="s">
        <v>3217</v>
      </c>
      <c r="L297" s="89" t="s">
        <v>3217</v>
      </c>
    </row>
    <row r="298" spans="1:12" x14ac:dyDescent="0.25">
      <c r="A298" s="41" t="s">
        <v>1970</v>
      </c>
      <c r="B298" s="41" t="s">
        <v>1415</v>
      </c>
      <c r="C298" s="41" t="s">
        <v>1416</v>
      </c>
      <c r="D298" s="41" t="s">
        <v>1701</v>
      </c>
      <c r="E298" s="41" t="s">
        <v>2405</v>
      </c>
      <c r="F298" s="41" t="s">
        <v>1980</v>
      </c>
      <c r="G298" s="41" t="s">
        <v>2416</v>
      </c>
      <c r="H298" s="88">
        <v>60</v>
      </c>
      <c r="I298" s="89" t="s">
        <v>5</v>
      </c>
      <c r="J298" s="89" t="s">
        <v>3217</v>
      </c>
      <c r="K298" s="89" t="s">
        <v>3217</v>
      </c>
      <c r="L298" s="89" t="s">
        <v>3217</v>
      </c>
    </row>
    <row r="299" spans="1:12" x14ac:dyDescent="0.25">
      <c r="A299" s="41" t="s">
        <v>1970</v>
      </c>
      <c r="B299" s="41" t="s">
        <v>1415</v>
      </c>
      <c r="C299" s="41" t="s">
        <v>1416</v>
      </c>
      <c r="D299" s="41" t="s">
        <v>1701</v>
      </c>
      <c r="E299" s="41" t="s">
        <v>2405</v>
      </c>
      <c r="F299" s="41" t="s">
        <v>1980</v>
      </c>
      <c r="G299" s="41" t="s">
        <v>2417</v>
      </c>
      <c r="H299" s="88">
        <v>60</v>
      </c>
      <c r="I299" s="89" t="s">
        <v>5</v>
      </c>
      <c r="J299" s="89" t="s">
        <v>3217</v>
      </c>
      <c r="K299" s="89" t="s">
        <v>3217</v>
      </c>
      <c r="L299" s="89" t="s">
        <v>3217</v>
      </c>
    </row>
    <row r="300" spans="1:12" x14ac:dyDescent="0.25">
      <c r="A300" s="41" t="s">
        <v>1970</v>
      </c>
      <c r="B300" s="41" t="s">
        <v>2409</v>
      </c>
      <c r="C300" s="41" t="s">
        <v>2410</v>
      </c>
      <c r="D300" s="41" t="s">
        <v>1701</v>
      </c>
      <c r="E300" s="41" t="s">
        <v>2405</v>
      </c>
      <c r="F300" s="41" t="s">
        <v>1980</v>
      </c>
      <c r="G300" s="41" t="s">
        <v>2418</v>
      </c>
      <c r="H300" s="88">
        <v>94.39</v>
      </c>
      <c r="I300" s="89" t="s">
        <v>23</v>
      </c>
      <c r="J300" s="89" t="s">
        <v>3218</v>
      </c>
      <c r="K300" s="89" t="s">
        <v>3217</v>
      </c>
      <c r="L300" s="89" t="s">
        <v>3217</v>
      </c>
    </row>
    <row r="301" spans="1:12" x14ac:dyDescent="0.25">
      <c r="A301" s="41" t="s">
        <v>1970</v>
      </c>
      <c r="B301" s="41" t="s">
        <v>1448</v>
      </c>
      <c r="C301" s="41" t="s">
        <v>1449</v>
      </c>
      <c r="D301" s="41" t="s">
        <v>1450</v>
      </c>
      <c r="E301" s="41" t="s">
        <v>2419</v>
      </c>
      <c r="F301" s="41" t="s">
        <v>2003</v>
      </c>
      <c r="G301" s="41" t="s">
        <v>2420</v>
      </c>
      <c r="H301" s="88">
        <v>1</v>
      </c>
      <c r="I301" s="89" t="s">
        <v>5</v>
      </c>
      <c r="J301" s="89" t="s">
        <v>3220</v>
      </c>
      <c r="K301" s="89" t="s">
        <v>3217</v>
      </c>
      <c r="L301" s="89" t="s">
        <v>3217</v>
      </c>
    </row>
    <row r="302" spans="1:12" x14ac:dyDescent="0.25">
      <c r="A302" s="41" t="s">
        <v>1959</v>
      </c>
      <c r="B302" s="41" t="s">
        <v>1355</v>
      </c>
      <c r="C302" s="41" t="s">
        <v>1356</v>
      </c>
      <c r="D302" s="41" t="s">
        <v>1357</v>
      </c>
      <c r="E302" s="41" t="s">
        <v>2421</v>
      </c>
      <c r="F302" s="41" t="s">
        <v>1961</v>
      </c>
      <c r="G302" s="41" t="s">
        <v>2422</v>
      </c>
      <c r="H302" s="88">
        <v>125</v>
      </c>
      <c r="I302" s="89" t="s">
        <v>23</v>
      </c>
      <c r="J302" s="89" t="s">
        <v>3218</v>
      </c>
      <c r="K302" s="89" t="s">
        <v>3218</v>
      </c>
      <c r="L302" s="89" t="s">
        <v>3217</v>
      </c>
    </row>
    <row r="303" spans="1:12" x14ac:dyDescent="0.25">
      <c r="A303" s="41" t="s">
        <v>1959</v>
      </c>
      <c r="B303" s="41" t="s">
        <v>1355</v>
      </c>
      <c r="C303" s="41" t="s">
        <v>1356</v>
      </c>
      <c r="D303" s="41" t="s">
        <v>1357</v>
      </c>
      <c r="E303" s="41" t="s">
        <v>2421</v>
      </c>
      <c r="F303" s="41" t="s">
        <v>1961</v>
      </c>
      <c r="G303" s="41" t="s">
        <v>2423</v>
      </c>
      <c r="H303" s="88">
        <v>125</v>
      </c>
      <c r="I303" s="89" t="s">
        <v>23</v>
      </c>
      <c r="J303" s="89" t="s">
        <v>3218</v>
      </c>
      <c r="K303" s="89" t="s">
        <v>3218</v>
      </c>
      <c r="L303" s="89" t="s">
        <v>3217</v>
      </c>
    </row>
    <row r="304" spans="1:12" x14ac:dyDescent="0.25">
      <c r="A304" s="41" t="s">
        <v>1959</v>
      </c>
      <c r="B304" s="41" t="s">
        <v>1355</v>
      </c>
      <c r="C304" s="41" t="s">
        <v>1356</v>
      </c>
      <c r="D304" s="41" t="s">
        <v>1357</v>
      </c>
      <c r="E304" s="41" t="s">
        <v>2421</v>
      </c>
      <c r="F304" s="41" t="s">
        <v>1961</v>
      </c>
      <c r="G304" s="41" t="s">
        <v>2424</v>
      </c>
      <c r="H304" s="88">
        <v>125</v>
      </c>
      <c r="I304" s="89" t="s">
        <v>23</v>
      </c>
      <c r="J304" s="89" t="s">
        <v>3218</v>
      </c>
      <c r="K304" s="89" t="s">
        <v>3218</v>
      </c>
      <c r="L304" s="89" t="s">
        <v>3217</v>
      </c>
    </row>
    <row r="305" spans="1:12" x14ac:dyDescent="0.25">
      <c r="A305" s="41" t="s">
        <v>1959</v>
      </c>
      <c r="B305" s="41" t="s">
        <v>1355</v>
      </c>
      <c r="C305" s="41" t="s">
        <v>1356</v>
      </c>
      <c r="D305" s="41" t="s">
        <v>1357</v>
      </c>
      <c r="E305" s="41" t="s">
        <v>2421</v>
      </c>
      <c r="F305" s="41" t="s">
        <v>1961</v>
      </c>
      <c r="G305" s="41" t="s">
        <v>2425</v>
      </c>
      <c r="H305" s="88">
        <v>105</v>
      </c>
      <c r="I305" s="89" t="s">
        <v>5</v>
      </c>
      <c r="J305" s="89" t="s">
        <v>3220</v>
      </c>
      <c r="K305" s="89" t="s">
        <v>3217</v>
      </c>
      <c r="L305" s="89" t="s">
        <v>3217</v>
      </c>
    </row>
    <row r="306" spans="1:12" x14ac:dyDescent="0.25">
      <c r="A306" s="41" t="s">
        <v>1959</v>
      </c>
      <c r="B306" s="41" t="s">
        <v>2426</v>
      </c>
      <c r="C306" s="41" t="s">
        <v>2427</v>
      </c>
      <c r="D306" s="41" t="s">
        <v>1357</v>
      </c>
      <c r="E306" s="41" t="s">
        <v>2421</v>
      </c>
      <c r="F306" s="41" t="s">
        <v>1961</v>
      </c>
      <c r="G306" s="41" t="s">
        <v>2428</v>
      </c>
      <c r="H306" s="88">
        <v>105</v>
      </c>
      <c r="I306" s="89" t="s">
        <v>5</v>
      </c>
      <c r="J306" s="89" t="s">
        <v>3220</v>
      </c>
      <c r="K306" s="89" t="s">
        <v>3217</v>
      </c>
      <c r="L306" s="89" t="s">
        <v>3217</v>
      </c>
    </row>
    <row r="307" spans="1:12" x14ac:dyDescent="0.25">
      <c r="A307" s="41" t="s">
        <v>1959</v>
      </c>
      <c r="B307" s="41" t="s">
        <v>1355</v>
      </c>
      <c r="C307" s="41" t="s">
        <v>1356</v>
      </c>
      <c r="D307" s="41" t="s">
        <v>1357</v>
      </c>
      <c r="E307" s="41" t="s">
        <v>2421</v>
      </c>
      <c r="F307" s="41" t="s">
        <v>1980</v>
      </c>
      <c r="G307" s="41" t="s">
        <v>2429</v>
      </c>
      <c r="H307" s="88">
        <v>180</v>
      </c>
      <c r="I307" s="89" t="s">
        <v>23</v>
      </c>
      <c r="J307" s="89" t="s">
        <v>3220</v>
      </c>
      <c r="K307" s="89" t="s">
        <v>3218</v>
      </c>
      <c r="L307" s="89" t="s">
        <v>3217</v>
      </c>
    </row>
    <row r="308" spans="1:12" x14ac:dyDescent="0.25">
      <c r="A308" s="41" t="s">
        <v>1959</v>
      </c>
      <c r="B308" s="41" t="s">
        <v>1355</v>
      </c>
      <c r="C308" s="41" t="s">
        <v>1356</v>
      </c>
      <c r="D308" s="41" t="s">
        <v>2430</v>
      </c>
      <c r="E308" s="41" t="s">
        <v>2431</v>
      </c>
      <c r="F308" s="41" t="s">
        <v>1957</v>
      </c>
      <c r="G308" s="41" t="s">
        <v>2432</v>
      </c>
      <c r="H308" s="88">
        <v>15</v>
      </c>
      <c r="I308" s="89" t="s">
        <v>5</v>
      </c>
      <c r="J308" s="89" t="s">
        <v>3217</v>
      </c>
      <c r="K308" s="89" t="s">
        <v>3217</v>
      </c>
      <c r="L308" s="89" t="s">
        <v>3217</v>
      </c>
    </row>
    <row r="309" spans="1:12" x14ac:dyDescent="0.25">
      <c r="A309" s="41" t="s">
        <v>2006</v>
      </c>
      <c r="B309" s="41" t="s">
        <v>1803</v>
      </c>
      <c r="C309" s="41" t="s">
        <v>1804</v>
      </c>
      <c r="D309" s="41" t="s">
        <v>1805</v>
      </c>
      <c r="E309" s="41" t="s">
        <v>2433</v>
      </c>
      <c r="F309" s="41" t="s">
        <v>2114</v>
      </c>
      <c r="G309" s="41" t="s">
        <v>2434</v>
      </c>
      <c r="H309" s="88">
        <v>2</v>
      </c>
      <c r="I309" s="89" t="s">
        <v>5</v>
      </c>
      <c r="J309" s="89" t="s">
        <v>3220</v>
      </c>
      <c r="K309" s="89" t="s">
        <v>3217</v>
      </c>
      <c r="L309" s="89" t="s">
        <v>3217</v>
      </c>
    </row>
    <row r="310" spans="1:12" x14ac:dyDescent="0.25">
      <c r="A310" s="41" t="s">
        <v>2006</v>
      </c>
      <c r="B310" s="41" t="s">
        <v>589</v>
      </c>
      <c r="C310" s="41" t="s">
        <v>590</v>
      </c>
      <c r="D310" s="41" t="s">
        <v>1807</v>
      </c>
      <c r="E310" s="41" t="s">
        <v>2435</v>
      </c>
      <c r="F310" s="41" t="s">
        <v>1980</v>
      </c>
      <c r="G310" s="41" t="s">
        <v>2436</v>
      </c>
      <c r="H310" s="88">
        <v>36.200000000000003</v>
      </c>
      <c r="I310" s="89" t="s">
        <v>3216</v>
      </c>
      <c r="J310" s="89" t="s">
        <v>3216</v>
      </c>
      <c r="K310" s="89" t="s">
        <v>3216</v>
      </c>
      <c r="L310" s="89" t="s">
        <v>3216</v>
      </c>
    </row>
    <row r="311" spans="1:12" x14ac:dyDescent="0.25">
      <c r="A311" s="41" t="s">
        <v>1992</v>
      </c>
      <c r="B311" s="41" t="s">
        <v>3179</v>
      </c>
      <c r="C311" s="41" t="s">
        <v>3180</v>
      </c>
      <c r="D311" s="41" t="s">
        <v>3181</v>
      </c>
      <c r="E311" s="41" t="s">
        <v>3182</v>
      </c>
      <c r="F311" s="41" t="s">
        <v>1968</v>
      </c>
      <c r="G311" s="41" t="s">
        <v>3183</v>
      </c>
      <c r="H311" s="88">
        <v>21.15</v>
      </c>
      <c r="I311" s="89" t="s">
        <v>3216</v>
      </c>
      <c r="J311" s="89" t="s">
        <v>3216</v>
      </c>
      <c r="K311" s="89" t="s">
        <v>3216</v>
      </c>
      <c r="L311" s="89" t="s">
        <v>3216</v>
      </c>
    </row>
    <row r="312" spans="1:12" x14ac:dyDescent="0.25">
      <c r="A312" s="41" t="s">
        <v>1992</v>
      </c>
      <c r="B312" s="41" t="s">
        <v>3174</v>
      </c>
      <c r="C312" s="41" t="s">
        <v>3175</v>
      </c>
      <c r="D312" s="41" t="s">
        <v>3176</v>
      </c>
      <c r="E312" s="41" t="s">
        <v>3177</v>
      </c>
      <c r="F312" s="41" t="s">
        <v>1968</v>
      </c>
      <c r="G312" s="41" t="s">
        <v>3178</v>
      </c>
      <c r="H312" s="88">
        <v>101.52</v>
      </c>
      <c r="I312" s="89" t="s">
        <v>3216</v>
      </c>
      <c r="J312" s="89" t="s">
        <v>3216</v>
      </c>
      <c r="K312" s="89" t="s">
        <v>3216</v>
      </c>
      <c r="L312" s="89" t="s">
        <v>3216</v>
      </c>
    </row>
    <row r="313" spans="1:12" x14ac:dyDescent="0.25">
      <c r="A313" s="41" t="s">
        <v>1966</v>
      </c>
      <c r="B313" s="41" t="s">
        <v>1243</v>
      </c>
      <c r="C313" s="41" t="s">
        <v>1244</v>
      </c>
      <c r="D313" s="41" t="s">
        <v>1250</v>
      </c>
      <c r="E313" s="41" t="s">
        <v>2437</v>
      </c>
      <c r="F313" s="41" t="s">
        <v>1961</v>
      </c>
      <c r="G313" s="41" t="s">
        <v>2438</v>
      </c>
      <c r="H313" s="88">
        <v>23</v>
      </c>
      <c r="I313" s="89" t="s">
        <v>23</v>
      </c>
      <c r="J313" s="89" t="s">
        <v>3220</v>
      </c>
      <c r="K313" s="89" t="s">
        <v>3218</v>
      </c>
      <c r="L313" s="89" t="s">
        <v>3217</v>
      </c>
    </row>
    <row r="314" spans="1:12" x14ac:dyDescent="0.25">
      <c r="A314" s="41" t="s">
        <v>1966</v>
      </c>
      <c r="B314" s="41" t="s">
        <v>1243</v>
      </c>
      <c r="C314" s="41" t="s">
        <v>1244</v>
      </c>
      <c r="D314" s="41" t="s">
        <v>1250</v>
      </c>
      <c r="E314" s="41" t="s">
        <v>2437</v>
      </c>
      <c r="F314" s="41" t="s">
        <v>1961</v>
      </c>
      <c r="G314" s="41" t="s">
        <v>2439</v>
      </c>
      <c r="H314" s="88">
        <v>23</v>
      </c>
      <c r="I314" s="89" t="s">
        <v>23</v>
      </c>
      <c r="J314" s="89" t="s">
        <v>3220</v>
      </c>
      <c r="K314" s="89" t="s">
        <v>3218</v>
      </c>
      <c r="L314" s="89" t="s">
        <v>3217</v>
      </c>
    </row>
    <row r="315" spans="1:12" x14ac:dyDescent="0.25">
      <c r="A315" s="41" t="s">
        <v>1992</v>
      </c>
      <c r="B315" s="41" t="s">
        <v>1918</v>
      </c>
      <c r="C315" s="41" t="s">
        <v>1919</v>
      </c>
      <c r="D315" s="41" t="s">
        <v>1920</v>
      </c>
      <c r="E315" s="41" t="s">
        <v>2440</v>
      </c>
      <c r="F315" s="41" t="s">
        <v>1968</v>
      </c>
      <c r="G315" s="41" t="s">
        <v>2441</v>
      </c>
      <c r="H315" s="88">
        <v>97</v>
      </c>
      <c r="I315" s="89" t="s">
        <v>5</v>
      </c>
      <c r="J315" s="89" t="s">
        <v>3217</v>
      </c>
      <c r="K315" s="89" t="s">
        <v>3217</v>
      </c>
      <c r="L315" s="89" t="s">
        <v>3221</v>
      </c>
    </row>
    <row r="316" spans="1:12" x14ac:dyDescent="0.25">
      <c r="A316" s="41" t="s">
        <v>2006</v>
      </c>
      <c r="B316" s="41" t="s">
        <v>1755</v>
      </c>
      <c r="C316" s="41" t="s">
        <v>1756</v>
      </c>
      <c r="D316" s="41" t="s">
        <v>1757</v>
      </c>
      <c r="E316" s="41" t="s">
        <v>2442</v>
      </c>
      <c r="F316" s="41" t="s">
        <v>1957</v>
      </c>
      <c r="G316" s="41" t="s">
        <v>2443</v>
      </c>
      <c r="H316" s="88">
        <v>15.26</v>
      </c>
      <c r="I316" s="89" t="s">
        <v>5</v>
      </c>
      <c r="J316" s="89" t="s">
        <v>3217</v>
      </c>
      <c r="K316" s="89" t="s">
        <v>3217</v>
      </c>
      <c r="L316" s="89" t="s">
        <v>3217</v>
      </c>
    </row>
    <row r="317" spans="1:12" x14ac:dyDescent="0.25">
      <c r="A317" s="41" t="s">
        <v>2032</v>
      </c>
      <c r="B317" s="41" t="s">
        <v>1097</v>
      </c>
      <c r="C317" s="41" t="s">
        <v>1098</v>
      </c>
      <c r="D317" s="41" t="s">
        <v>1099</v>
      </c>
      <c r="E317" s="41" t="s">
        <v>2444</v>
      </c>
      <c r="F317" s="41" t="s">
        <v>1957</v>
      </c>
      <c r="G317" s="41" t="s">
        <v>2445</v>
      </c>
      <c r="H317" s="88">
        <v>15</v>
      </c>
      <c r="I317" s="89" t="s">
        <v>5</v>
      </c>
      <c r="J317" s="89" t="s">
        <v>3217</v>
      </c>
      <c r="K317" s="89" t="s">
        <v>3217</v>
      </c>
      <c r="L317" s="89" t="s">
        <v>3217</v>
      </c>
    </row>
    <row r="318" spans="1:12" x14ac:dyDescent="0.25">
      <c r="A318" s="41" t="s">
        <v>2006</v>
      </c>
      <c r="B318" s="41" t="s">
        <v>1838</v>
      </c>
      <c r="C318" s="41" t="s">
        <v>1839</v>
      </c>
      <c r="D318" s="41" t="s">
        <v>1840</v>
      </c>
      <c r="E318" s="41" t="s">
        <v>2446</v>
      </c>
      <c r="F318" s="41" t="s">
        <v>2018</v>
      </c>
      <c r="G318" s="41" t="s">
        <v>2447</v>
      </c>
      <c r="H318" s="88">
        <v>20</v>
      </c>
      <c r="I318" s="89" t="s">
        <v>5</v>
      </c>
      <c r="J318" s="89" t="s">
        <v>3220</v>
      </c>
      <c r="K318" s="89" t="s">
        <v>3217</v>
      </c>
      <c r="L318" s="89" t="s">
        <v>3221</v>
      </c>
    </row>
    <row r="319" spans="1:12" x14ac:dyDescent="0.25">
      <c r="A319" s="41" t="s">
        <v>1970</v>
      </c>
      <c r="B319" s="41" t="s">
        <v>1472</v>
      </c>
      <c r="C319" s="41" t="s">
        <v>1473</v>
      </c>
      <c r="D319" s="41" t="s">
        <v>1474</v>
      </c>
      <c r="E319" s="41" t="s">
        <v>2448</v>
      </c>
      <c r="F319" s="41" t="s">
        <v>2018</v>
      </c>
      <c r="G319" s="41" t="s">
        <v>2449</v>
      </c>
      <c r="H319" s="88">
        <v>1.7</v>
      </c>
      <c r="I319" s="89" t="s">
        <v>5</v>
      </c>
      <c r="J319" s="89" t="s">
        <v>3217</v>
      </c>
      <c r="K319" s="89" t="s">
        <v>3217</v>
      </c>
      <c r="L319" s="89" t="s">
        <v>3221</v>
      </c>
    </row>
    <row r="320" spans="1:12" x14ac:dyDescent="0.25">
      <c r="A320" s="41" t="s">
        <v>2006</v>
      </c>
      <c r="B320" s="41" t="s">
        <v>1255</v>
      </c>
      <c r="C320" s="41" t="s">
        <v>1256</v>
      </c>
      <c r="D320" s="41" t="s">
        <v>1257</v>
      </c>
      <c r="E320" s="41" t="s">
        <v>2450</v>
      </c>
      <c r="F320" s="41" t="s">
        <v>2003</v>
      </c>
      <c r="G320" s="41" t="s">
        <v>2451</v>
      </c>
      <c r="H320" s="88">
        <v>15.3</v>
      </c>
      <c r="I320" s="89" t="s">
        <v>5</v>
      </c>
      <c r="J320" s="89" t="s">
        <v>3217</v>
      </c>
      <c r="K320" s="89" t="s">
        <v>3217</v>
      </c>
      <c r="L320" s="89" t="s">
        <v>3217</v>
      </c>
    </row>
    <row r="321" spans="1:12" x14ac:dyDescent="0.25">
      <c r="A321" s="41" t="s">
        <v>2006</v>
      </c>
      <c r="B321" s="41" t="s">
        <v>1255</v>
      </c>
      <c r="C321" s="41" t="s">
        <v>1256</v>
      </c>
      <c r="D321" s="41" t="s">
        <v>1257</v>
      </c>
      <c r="E321" s="41" t="s">
        <v>2450</v>
      </c>
      <c r="F321" s="41" t="s">
        <v>2003</v>
      </c>
      <c r="G321" s="41" t="s">
        <v>2452</v>
      </c>
      <c r="H321" s="88">
        <v>15.3</v>
      </c>
      <c r="I321" s="89" t="s">
        <v>5</v>
      </c>
      <c r="J321" s="89" t="s">
        <v>3217</v>
      </c>
      <c r="K321" s="89" t="s">
        <v>3217</v>
      </c>
      <c r="L321" s="89" t="s">
        <v>3217</v>
      </c>
    </row>
    <row r="322" spans="1:12" x14ac:dyDescent="0.25">
      <c r="A322" s="41" t="s">
        <v>1966</v>
      </c>
      <c r="B322" s="41" t="s">
        <v>1243</v>
      </c>
      <c r="C322" s="41" t="s">
        <v>1244</v>
      </c>
      <c r="D322" s="41" t="s">
        <v>1251</v>
      </c>
      <c r="E322" s="41" t="s">
        <v>2453</v>
      </c>
      <c r="F322" s="41" t="s">
        <v>1972</v>
      </c>
      <c r="G322" s="41" t="s">
        <v>2454</v>
      </c>
      <c r="H322" s="88">
        <v>13</v>
      </c>
      <c r="I322" s="89" t="s">
        <v>23</v>
      </c>
      <c r="J322" s="89" t="s">
        <v>3219</v>
      </c>
      <c r="K322" s="89" t="s">
        <v>3218</v>
      </c>
      <c r="L322" s="89" t="s">
        <v>3219</v>
      </c>
    </row>
    <row r="323" spans="1:12" x14ac:dyDescent="0.25">
      <c r="A323" s="41" t="s">
        <v>1966</v>
      </c>
      <c r="B323" s="41" t="s">
        <v>1243</v>
      </c>
      <c r="C323" s="41" t="s">
        <v>1244</v>
      </c>
      <c r="D323" s="41" t="s">
        <v>1251</v>
      </c>
      <c r="E323" s="41" t="s">
        <v>2453</v>
      </c>
      <c r="F323" s="41" t="s">
        <v>1972</v>
      </c>
      <c r="G323" s="41" t="s">
        <v>2455</v>
      </c>
      <c r="H323" s="88">
        <v>13</v>
      </c>
      <c r="I323" s="89" t="s">
        <v>23</v>
      </c>
      <c r="J323" s="89" t="s">
        <v>3219</v>
      </c>
      <c r="K323" s="89" t="s">
        <v>3218</v>
      </c>
      <c r="L323" s="89" t="s">
        <v>3219</v>
      </c>
    </row>
    <row r="324" spans="1:12" x14ac:dyDescent="0.25">
      <c r="A324" s="41" t="s">
        <v>1966</v>
      </c>
      <c r="B324" s="41" t="s">
        <v>1243</v>
      </c>
      <c r="C324" s="41" t="s">
        <v>1244</v>
      </c>
      <c r="D324" s="41" t="s">
        <v>1251</v>
      </c>
      <c r="E324" s="41" t="s">
        <v>2453</v>
      </c>
      <c r="F324" s="41" t="s">
        <v>1972</v>
      </c>
      <c r="G324" s="41" t="s">
        <v>2456</v>
      </c>
      <c r="H324" s="88">
        <v>13</v>
      </c>
      <c r="I324" s="89" t="s">
        <v>23</v>
      </c>
      <c r="J324" s="89" t="s">
        <v>3219</v>
      </c>
      <c r="K324" s="89" t="s">
        <v>3218</v>
      </c>
      <c r="L324" s="89" t="s">
        <v>3219</v>
      </c>
    </row>
    <row r="325" spans="1:12" x14ac:dyDescent="0.25">
      <c r="A325" s="41" t="s">
        <v>1966</v>
      </c>
      <c r="B325" s="41" t="s">
        <v>1243</v>
      </c>
      <c r="C325" s="41" t="s">
        <v>1244</v>
      </c>
      <c r="D325" s="41" t="s">
        <v>1251</v>
      </c>
      <c r="E325" s="41" t="s">
        <v>2453</v>
      </c>
      <c r="F325" s="41" t="s">
        <v>1972</v>
      </c>
      <c r="G325" s="41" t="s">
        <v>2457</v>
      </c>
      <c r="H325" s="88">
        <v>13</v>
      </c>
      <c r="I325" s="89" t="s">
        <v>23</v>
      </c>
      <c r="J325" s="89" t="s">
        <v>3219</v>
      </c>
      <c r="K325" s="89" t="s">
        <v>3218</v>
      </c>
      <c r="L325" s="89" t="s">
        <v>3219</v>
      </c>
    </row>
    <row r="326" spans="1:12" x14ac:dyDescent="0.25">
      <c r="A326" s="41" t="s">
        <v>1966</v>
      </c>
      <c r="B326" s="41" t="s">
        <v>1243</v>
      </c>
      <c r="C326" s="41" t="s">
        <v>1244</v>
      </c>
      <c r="D326" s="41" t="s">
        <v>1252</v>
      </c>
      <c r="E326" s="41" t="s">
        <v>2458</v>
      </c>
      <c r="F326" s="41" t="s">
        <v>2003</v>
      </c>
      <c r="G326" s="41" t="s">
        <v>2459</v>
      </c>
      <c r="H326" s="88">
        <v>4.5</v>
      </c>
      <c r="I326" s="89" t="s">
        <v>23</v>
      </c>
      <c r="J326" s="89" t="s">
        <v>3219</v>
      </c>
      <c r="K326" s="89" t="s">
        <v>3218</v>
      </c>
      <c r="L326" s="89" t="s">
        <v>3219</v>
      </c>
    </row>
    <row r="327" spans="1:12" x14ac:dyDescent="0.25">
      <c r="A327" s="41" t="s">
        <v>2032</v>
      </c>
      <c r="B327" s="41" t="s">
        <v>1112</v>
      </c>
      <c r="C327" s="41" t="s">
        <v>1113</v>
      </c>
      <c r="D327" s="41" t="s">
        <v>1114</v>
      </c>
      <c r="E327" s="41" t="s">
        <v>2460</v>
      </c>
      <c r="F327" s="41" t="s">
        <v>1957</v>
      </c>
      <c r="G327" s="41" t="s">
        <v>2461</v>
      </c>
      <c r="H327" s="88">
        <v>19.68</v>
      </c>
      <c r="I327" s="89" t="s">
        <v>5</v>
      </c>
      <c r="J327" s="89" t="s">
        <v>3217</v>
      </c>
      <c r="K327" s="89" t="s">
        <v>3217</v>
      </c>
      <c r="L327" s="89" t="s">
        <v>3217</v>
      </c>
    </row>
    <row r="328" spans="1:12" x14ac:dyDescent="0.25">
      <c r="A328" s="41" t="s">
        <v>1992</v>
      </c>
      <c r="B328" s="41" t="s">
        <v>1921</v>
      </c>
      <c r="C328" s="41" t="s">
        <v>1922</v>
      </c>
      <c r="D328" s="41" t="s">
        <v>1923</v>
      </c>
      <c r="E328" s="41" t="s">
        <v>2462</v>
      </c>
      <c r="F328" s="41" t="s">
        <v>1968</v>
      </c>
      <c r="G328" s="41" t="s">
        <v>2463</v>
      </c>
      <c r="H328" s="88">
        <v>51.2</v>
      </c>
      <c r="I328" s="89" t="s">
        <v>23</v>
      </c>
      <c r="J328" s="89" t="s">
        <v>3218</v>
      </c>
      <c r="K328" s="89" t="s">
        <v>3217</v>
      </c>
      <c r="L328" s="89" t="s">
        <v>3219</v>
      </c>
    </row>
    <row r="329" spans="1:12" x14ac:dyDescent="0.25">
      <c r="A329" s="41" t="s">
        <v>1992</v>
      </c>
      <c r="B329" s="41" t="s">
        <v>1924</v>
      </c>
      <c r="C329" s="41" t="s">
        <v>1925</v>
      </c>
      <c r="D329" s="41" t="s">
        <v>1926</v>
      </c>
      <c r="E329" s="41" t="s">
        <v>2464</v>
      </c>
      <c r="F329" s="41" t="s">
        <v>1968</v>
      </c>
      <c r="G329" s="41" t="s">
        <v>2465</v>
      </c>
      <c r="H329" s="88">
        <v>51.2</v>
      </c>
      <c r="I329" s="89" t="s">
        <v>5</v>
      </c>
      <c r="J329" s="89" t="s">
        <v>3219</v>
      </c>
      <c r="K329" s="89" t="s">
        <v>3217</v>
      </c>
      <c r="L329" s="89" t="s">
        <v>3217</v>
      </c>
    </row>
    <row r="330" spans="1:12" x14ac:dyDescent="0.25">
      <c r="A330" s="41" t="s">
        <v>1992</v>
      </c>
      <c r="B330" s="41" t="s">
        <v>1927</v>
      </c>
      <c r="C330" s="41" t="s">
        <v>1928</v>
      </c>
      <c r="D330" s="41" t="s">
        <v>1929</v>
      </c>
      <c r="E330" s="41" t="s">
        <v>2466</v>
      </c>
      <c r="F330" s="41" t="s">
        <v>1968</v>
      </c>
      <c r="G330" s="41" t="s">
        <v>2467</v>
      </c>
      <c r="H330" s="88">
        <v>51.2</v>
      </c>
      <c r="I330" s="89" t="s">
        <v>23</v>
      </c>
      <c r="J330" s="89" t="s">
        <v>3218</v>
      </c>
      <c r="K330" s="89" t="s">
        <v>3217</v>
      </c>
      <c r="L330" s="89" t="s">
        <v>3219</v>
      </c>
    </row>
    <row r="331" spans="1:12" x14ac:dyDescent="0.25">
      <c r="A331" s="41" t="s">
        <v>1992</v>
      </c>
      <c r="B331" s="41" t="s">
        <v>1862</v>
      </c>
      <c r="C331" s="41" t="s">
        <v>1863</v>
      </c>
      <c r="D331" s="41" t="s">
        <v>1864</v>
      </c>
      <c r="E331" s="41" t="s">
        <v>2468</v>
      </c>
      <c r="F331" s="41" t="s">
        <v>1968</v>
      </c>
      <c r="G331" s="41" t="s">
        <v>2469</v>
      </c>
      <c r="H331" s="88">
        <v>50</v>
      </c>
      <c r="I331" s="89" t="s">
        <v>3216</v>
      </c>
      <c r="J331" s="89" t="s">
        <v>3216</v>
      </c>
      <c r="K331" s="89" t="s">
        <v>3216</v>
      </c>
      <c r="L331" s="89" t="s">
        <v>3216</v>
      </c>
    </row>
    <row r="332" spans="1:12" x14ac:dyDescent="0.25">
      <c r="A332" s="41" t="s">
        <v>1992</v>
      </c>
      <c r="B332" s="41" t="s">
        <v>3194</v>
      </c>
      <c r="C332" s="41" t="s">
        <v>3195</v>
      </c>
      <c r="D332" s="41" t="s">
        <v>3196</v>
      </c>
      <c r="E332" s="41" t="s">
        <v>3197</v>
      </c>
      <c r="F332" s="41" t="s">
        <v>1968</v>
      </c>
      <c r="G332" s="41" t="s">
        <v>3198</v>
      </c>
      <c r="H332" s="88">
        <v>102.4</v>
      </c>
      <c r="I332" s="89" t="s">
        <v>23</v>
      </c>
      <c r="J332" s="89" t="s">
        <v>3218</v>
      </c>
      <c r="K332" s="89" t="s">
        <v>3217</v>
      </c>
      <c r="L332" s="89" t="s">
        <v>3219</v>
      </c>
    </row>
    <row r="333" spans="1:12" x14ac:dyDescent="0.25">
      <c r="A333" s="41" t="s">
        <v>1982</v>
      </c>
      <c r="B333" s="41" t="s">
        <v>1669</v>
      </c>
      <c r="C333" s="41" t="s">
        <v>1670</v>
      </c>
      <c r="D333" s="41" t="s">
        <v>1671</v>
      </c>
      <c r="E333" s="41" t="s">
        <v>2470</v>
      </c>
      <c r="F333" s="41" t="s">
        <v>1957</v>
      </c>
      <c r="G333" s="41" t="s">
        <v>2471</v>
      </c>
      <c r="H333" s="88">
        <v>7.2</v>
      </c>
      <c r="I333" s="89" t="s">
        <v>5</v>
      </c>
      <c r="J333" s="89" t="s">
        <v>3220</v>
      </c>
      <c r="K333" s="89" t="s">
        <v>3217</v>
      </c>
      <c r="L333" s="89" t="s">
        <v>3217</v>
      </c>
    </row>
    <row r="334" spans="1:12" x14ac:dyDescent="0.25">
      <c r="A334" s="41" t="s">
        <v>1975</v>
      </c>
      <c r="B334" s="41" t="s">
        <v>1578</v>
      </c>
      <c r="C334" s="41" t="s">
        <v>1579</v>
      </c>
      <c r="D334" s="41" t="s">
        <v>1580</v>
      </c>
      <c r="E334" s="41" t="s">
        <v>2472</v>
      </c>
      <c r="F334" s="41" t="s">
        <v>1957</v>
      </c>
      <c r="G334" s="41" t="s">
        <v>2473</v>
      </c>
      <c r="H334" s="88">
        <v>10.8</v>
      </c>
      <c r="I334" s="89" t="s">
        <v>5</v>
      </c>
      <c r="J334" s="89" t="s">
        <v>3217</v>
      </c>
      <c r="K334" s="89" t="s">
        <v>3217</v>
      </c>
      <c r="L334" s="89" t="s">
        <v>3217</v>
      </c>
    </row>
    <row r="335" spans="1:12" x14ac:dyDescent="0.25">
      <c r="A335" s="41" t="s">
        <v>1955</v>
      </c>
      <c r="B335" s="41" t="s">
        <v>1124</v>
      </c>
      <c r="C335" s="41" t="s">
        <v>1125</v>
      </c>
      <c r="D335" s="41" t="s">
        <v>1126</v>
      </c>
      <c r="E335" s="41" t="s">
        <v>2474</v>
      </c>
      <c r="F335" s="41" t="s">
        <v>1957</v>
      </c>
      <c r="G335" s="41" t="s">
        <v>2475</v>
      </c>
      <c r="H335" s="88">
        <v>40.4</v>
      </c>
      <c r="I335" s="89" t="s">
        <v>5</v>
      </c>
      <c r="J335" s="89" t="s">
        <v>3217</v>
      </c>
      <c r="K335" s="89" t="s">
        <v>3217</v>
      </c>
      <c r="L335" s="89" t="s">
        <v>3217</v>
      </c>
    </row>
    <row r="336" spans="1:12" x14ac:dyDescent="0.25">
      <c r="A336" s="41" t="s">
        <v>1955</v>
      </c>
      <c r="B336" s="41" t="s">
        <v>1559</v>
      </c>
      <c r="C336" s="41" t="s">
        <v>1560</v>
      </c>
      <c r="D336" s="41" t="s">
        <v>1561</v>
      </c>
      <c r="E336" s="41" t="s">
        <v>2476</v>
      </c>
      <c r="F336" s="41" t="s">
        <v>1961</v>
      </c>
      <c r="G336" s="41" t="s">
        <v>2477</v>
      </c>
      <c r="H336" s="88">
        <v>90.2</v>
      </c>
      <c r="I336" s="89" t="s">
        <v>5</v>
      </c>
      <c r="J336" s="89" t="s">
        <v>3220</v>
      </c>
      <c r="K336" s="89" t="s">
        <v>3217</v>
      </c>
      <c r="L336" s="89" t="s">
        <v>3217</v>
      </c>
    </row>
    <row r="337" spans="1:12" x14ac:dyDescent="0.25">
      <c r="A337" s="41" t="s">
        <v>2006</v>
      </c>
      <c r="B337" s="41" t="s">
        <v>3158</v>
      </c>
      <c r="C337" s="41" t="s">
        <v>3159</v>
      </c>
      <c r="D337" s="41" t="s">
        <v>3160</v>
      </c>
      <c r="E337" s="41" t="s">
        <v>3161</v>
      </c>
      <c r="F337" s="41" t="s">
        <v>2018</v>
      </c>
      <c r="G337" s="41" t="s">
        <v>3162</v>
      </c>
      <c r="H337" s="88">
        <v>100</v>
      </c>
      <c r="I337" s="89" t="s">
        <v>5</v>
      </c>
      <c r="J337" s="89" t="s">
        <v>3217</v>
      </c>
      <c r="K337" s="89" t="s">
        <v>3217</v>
      </c>
      <c r="L337" s="89" t="s">
        <v>3217</v>
      </c>
    </row>
    <row r="338" spans="1:12" x14ac:dyDescent="0.25">
      <c r="A338" s="41" t="s">
        <v>2006</v>
      </c>
      <c r="B338" s="41" t="s">
        <v>1794</v>
      </c>
      <c r="C338" s="41" t="s">
        <v>1795</v>
      </c>
      <c r="D338" s="41" t="s">
        <v>1796</v>
      </c>
      <c r="E338" s="41" t="s">
        <v>2478</v>
      </c>
      <c r="F338" s="41" t="s">
        <v>2003</v>
      </c>
      <c r="G338" s="41" t="s">
        <v>2479</v>
      </c>
      <c r="H338" s="88">
        <v>1</v>
      </c>
      <c r="I338" s="89" t="s">
        <v>5</v>
      </c>
      <c r="J338" s="89" t="s">
        <v>3217</v>
      </c>
      <c r="K338" s="89" t="s">
        <v>3217</v>
      </c>
      <c r="L338" s="89" t="s">
        <v>3217</v>
      </c>
    </row>
    <row r="339" spans="1:12" x14ac:dyDescent="0.25">
      <c r="A339" s="41" t="s">
        <v>2006</v>
      </c>
      <c r="B339" s="41" t="s">
        <v>1794</v>
      </c>
      <c r="C339" s="41" t="s">
        <v>1795</v>
      </c>
      <c r="D339" s="41" t="s">
        <v>1796</v>
      </c>
      <c r="E339" s="41" t="s">
        <v>2478</v>
      </c>
      <c r="F339" s="41" t="s">
        <v>2003</v>
      </c>
      <c r="G339" s="41" t="s">
        <v>2480</v>
      </c>
      <c r="H339" s="88">
        <v>1</v>
      </c>
      <c r="I339" s="89" t="s">
        <v>5</v>
      </c>
      <c r="J339" s="89" t="s">
        <v>3217</v>
      </c>
      <c r="K339" s="89" t="s">
        <v>3217</v>
      </c>
      <c r="L339" s="89" t="s">
        <v>3217</v>
      </c>
    </row>
    <row r="340" spans="1:12" x14ac:dyDescent="0.25">
      <c r="A340" s="41" t="s">
        <v>1970</v>
      </c>
      <c r="B340" s="41" t="s">
        <v>1418</v>
      </c>
      <c r="C340" s="41" t="s">
        <v>1419</v>
      </c>
      <c r="D340" s="41" t="s">
        <v>1428</v>
      </c>
      <c r="E340" s="41" t="s">
        <v>2481</v>
      </c>
      <c r="F340" s="41" t="s">
        <v>2482</v>
      </c>
      <c r="G340" s="41" t="s">
        <v>2483</v>
      </c>
      <c r="H340" s="88">
        <v>112</v>
      </c>
      <c r="I340" s="89" t="s">
        <v>23</v>
      </c>
      <c r="J340" s="89" t="s">
        <v>3218</v>
      </c>
      <c r="K340" s="89" t="s">
        <v>3217</v>
      </c>
      <c r="L340" s="89" t="s">
        <v>3217</v>
      </c>
    </row>
    <row r="341" spans="1:12" x14ac:dyDescent="0.25">
      <c r="A341" s="41" t="s">
        <v>1970</v>
      </c>
      <c r="B341" s="41" t="s">
        <v>1418</v>
      </c>
      <c r="C341" s="41" t="s">
        <v>1419</v>
      </c>
      <c r="D341" s="41" t="s">
        <v>1428</v>
      </c>
      <c r="E341" s="41" t="s">
        <v>2481</v>
      </c>
      <c r="F341" s="41" t="s">
        <v>2482</v>
      </c>
      <c r="G341" s="41" t="s">
        <v>2484</v>
      </c>
      <c r="H341" s="88">
        <v>112</v>
      </c>
      <c r="I341" s="89" t="s">
        <v>23</v>
      </c>
      <c r="J341" s="89" t="s">
        <v>3218</v>
      </c>
      <c r="K341" s="89" t="s">
        <v>3217</v>
      </c>
      <c r="L341" s="89" t="s">
        <v>3217</v>
      </c>
    </row>
    <row r="342" spans="1:12" x14ac:dyDescent="0.25">
      <c r="A342" s="41" t="s">
        <v>2006</v>
      </c>
      <c r="B342" s="41" t="s">
        <v>1749</v>
      </c>
      <c r="C342" s="41" t="s">
        <v>1750</v>
      </c>
      <c r="D342" s="41" t="s">
        <v>1751</v>
      </c>
      <c r="E342" s="41" t="s">
        <v>2485</v>
      </c>
      <c r="F342" s="41" t="s">
        <v>1957</v>
      </c>
      <c r="G342" s="41" t="s">
        <v>2486</v>
      </c>
      <c r="H342" s="88">
        <v>19.2</v>
      </c>
      <c r="I342" s="89" t="s">
        <v>5</v>
      </c>
      <c r="J342" s="89" t="s">
        <v>3217</v>
      </c>
      <c r="K342" s="89" t="s">
        <v>3217</v>
      </c>
      <c r="L342" s="89" t="s">
        <v>3219</v>
      </c>
    </row>
    <row r="343" spans="1:12" x14ac:dyDescent="0.25">
      <c r="A343" s="41" t="s">
        <v>2006</v>
      </c>
      <c r="B343" s="41" t="s">
        <v>1785</v>
      </c>
      <c r="C343" s="41" t="s">
        <v>1786</v>
      </c>
      <c r="D343" s="41" t="s">
        <v>1787</v>
      </c>
      <c r="E343" s="41" t="s">
        <v>52</v>
      </c>
      <c r="F343" s="41" t="s">
        <v>1961</v>
      </c>
      <c r="G343" s="41" t="s">
        <v>2487</v>
      </c>
      <c r="H343" s="88">
        <v>13</v>
      </c>
      <c r="I343" s="89" t="s">
        <v>23</v>
      </c>
      <c r="J343" s="89" t="s">
        <v>3218</v>
      </c>
      <c r="K343" s="89" t="s">
        <v>3217</v>
      </c>
      <c r="L343" s="89" t="s">
        <v>3217</v>
      </c>
    </row>
    <row r="344" spans="1:12" x14ac:dyDescent="0.25">
      <c r="A344" s="41" t="s">
        <v>2006</v>
      </c>
      <c r="B344" s="41" t="s">
        <v>1785</v>
      </c>
      <c r="C344" s="41" t="s">
        <v>1786</v>
      </c>
      <c r="D344" s="41" t="s">
        <v>1787</v>
      </c>
      <c r="E344" s="41" t="s">
        <v>52</v>
      </c>
      <c r="F344" s="41" t="s">
        <v>1961</v>
      </c>
      <c r="G344" s="41" t="s">
        <v>2488</v>
      </c>
      <c r="H344" s="88">
        <v>12</v>
      </c>
      <c r="I344" s="89" t="s">
        <v>23</v>
      </c>
      <c r="J344" s="89" t="s">
        <v>3218</v>
      </c>
      <c r="K344" s="89" t="s">
        <v>3217</v>
      </c>
      <c r="L344" s="89" t="s">
        <v>3217</v>
      </c>
    </row>
    <row r="345" spans="1:12" x14ac:dyDescent="0.25">
      <c r="A345" s="41" t="s">
        <v>2006</v>
      </c>
      <c r="B345" s="41" t="s">
        <v>1785</v>
      </c>
      <c r="C345" s="41" t="s">
        <v>1786</v>
      </c>
      <c r="D345" s="41" t="s">
        <v>1787</v>
      </c>
      <c r="E345" s="41" t="s">
        <v>52</v>
      </c>
      <c r="F345" s="41" t="s">
        <v>1961</v>
      </c>
      <c r="G345" s="41" t="s">
        <v>2489</v>
      </c>
      <c r="H345" s="88">
        <v>13</v>
      </c>
      <c r="I345" s="89" t="s">
        <v>23</v>
      </c>
      <c r="J345" s="89" t="s">
        <v>3218</v>
      </c>
      <c r="K345" s="89" t="s">
        <v>3217</v>
      </c>
      <c r="L345" s="89" t="s">
        <v>3217</v>
      </c>
    </row>
    <row r="346" spans="1:12" x14ac:dyDescent="0.25">
      <c r="A346" s="41" t="s">
        <v>2006</v>
      </c>
      <c r="B346" s="41" t="s">
        <v>1785</v>
      </c>
      <c r="C346" s="41" t="s">
        <v>1786</v>
      </c>
      <c r="D346" s="41" t="s">
        <v>1787</v>
      </c>
      <c r="E346" s="41" t="s">
        <v>52</v>
      </c>
      <c r="F346" s="41" t="s">
        <v>1961</v>
      </c>
      <c r="G346" s="41" t="s">
        <v>2490</v>
      </c>
      <c r="H346" s="88">
        <v>50</v>
      </c>
      <c r="I346" s="89" t="s">
        <v>5</v>
      </c>
      <c r="J346" s="89" t="s">
        <v>3220</v>
      </c>
      <c r="K346" s="89" t="s">
        <v>3217</v>
      </c>
      <c r="L346" s="89" t="s">
        <v>3217</v>
      </c>
    </row>
    <row r="347" spans="1:12" x14ac:dyDescent="0.25">
      <c r="A347" s="41" t="s">
        <v>2006</v>
      </c>
      <c r="B347" s="41" t="s">
        <v>1752</v>
      </c>
      <c r="C347" s="41" t="s">
        <v>1753</v>
      </c>
      <c r="D347" s="41" t="s">
        <v>1754</v>
      </c>
      <c r="E347" s="41" t="s">
        <v>2491</v>
      </c>
      <c r="F347" s="41" t="s">
        <v>1957</v>
      </c>
      <c r="G347" s="41" t="s">
        <v>2492</v>
      </c>
      <c r="H347" s="88">
        <v>10</v>
      </c>
      <c r="I347" s="89" t="s">
        <v>5</v>
      </c>
      <c r="J347" s="89" t="s">
        <v>3217</v>
      </c>
      <c r="K347" s="89" t="s">
        <v>3217</v>
      </c>
      <c r="L347" s="89" t="s">
        <v>3219</v>
      </c>
    </row>
    <row r="348" spans="1:12" x14ac:dyDescent="0.25">
      <c r="A348" s="41" t="s">
        <v>1970</v>
      </c>
      <c r="B348" s="41" t="s">
        <v>1460</v>
      </c>
      <c r="C348" s="41" t="s">
        <v>1461</v>
      </c>
      <c r="D348" s="41" t="s">
        <v>1462</v>
      </c>
      <c r="E348" s="41" t="s">
        <v>2493</v>
      </c>
      <c r="F348" s="41" t="s">
        <v>2003</v>
      </c>
      <c r="G348" s="41" t="s">
        <v>2494</v>
      </c>
      <c r="H348" s="88">
        <v>1.7</v>
      </c>
      <c r="I348" s="89" t="s">
        <v>5</v>
      </c>
      <c r="J348" s="89" t="s">
        <v>3217</v>
      </c>
      <c r="K348" s="89" t="s">
        <v>3217</v>
      </c>
      <c r="L348" s="89" t="s">
        <v>3217</v>
      </c>
    </row>
    <row r="349" spans="1:12" x14ac:dyDescent="0.25">
      <c r="A349" s="41" t="s">
        <v>2032</v>
      </c>
      <c r="B349" s="41" t="s">
        <v>1103</v>
      </c>
      <c r="C349" s="41" t="s">
        <v>1104</v>
      </c>
      <c r="D349" s="41" t="s">
        <v>1105</v>
      </c>
      <c r="E349" s="41" t="s">
        <v>2495</v>
      </c>
      <c r="F349" s="41" t="s">
        <v>1961</v>
      </c>
      <c r="G349" s="41" t="s">
        <v>2496</v>
      </c>
      <c r="H349" s="88">
        <v>64</v>
      </c>
      <c r="I349" s="89" t="s">
        <v>23</v>
      </c>
      <c r="J349" s="89" t="s">
        <v>3218</v>
      </c>
      <c r="K349" s="89" t="s">
        <v>3218</v>
      </c>
      <c r="L349" s="89" t="s">
        <v>3217</v>
      </c>
    </row>
    <row r="350" spans="1:12" x14ac:dyDescent="0.25">
      <c r="A350" s="41" t="s">
        <v>2032</v>
      </c>
      <c r="B350" s="41" t="s">
        <v>1103</v>
      </c>
      <c r="C350" s="41" t="s">
        <v>1104</v>
      </c>
      <c r="D350" s="41" t="s">
        <v>1105</v>
      </c>
      <c r="E350" s="41" t="s">
        <v>2495</v>
      </c>
      <c r="F350" s="41" t="s">
        <v>1961</v>
      </c>
      <c r="G350" s="41" t="s">
        <v>2497</v>
      </c>
      <c r="H350" s="88">
        <v>63.3</v>
      </c>
      <c r="I350" s="89" t="s">
        <v>23</v>
      </c>
      <c r="J350" s="89" t="s">
        <v>3218</v>
      </c>
      <c r="K350" s="89" t="s">
        <v>3218</v>
      </c>
      <c r="L350" s="89" t="s">
        <v>3217</v>
      </c>
    </row>
    <row r="351" spans="1:12" x14ac:dyDescent="0.25">
      <c r="A351" s="41" t="s">
        <v>1970</v>
      </c>
      <c r="B351" s="41" t="s">
        <v>1463</v>
      </c>
      <c r="C351" s="41" t="s">
        <v>1464</v>
      </c>
      <c r="D351" s="41" t="s">
        <v>1465</v>
      </c>
      <c r="E351" s="41" t="s">
        <v>2498</v>
      </c>
      <c r="F351" s="41" t="s">
        <v>2003</v>
      </c>
      <c r="G351" s="41" t="s">
        <v>2499</v>
      </c>
      <c r="H351" s="88">
        <v>3.17</v>
      </c>
      <c r="I351" s="89" t="s">
        <v>5</v>
      </c>
      <c r="J351" s="89" t="s">
        <v>3217</v>
      </c>
      <c r="K351" s="89" t="s">
        <v>3217</v>
      </c>
      <c r="L351" s="89" t="s">
        <v>3217</v>
      </c>
    </row>
    <row r="352" spans="1:12" x14ac:dyDescent="0.25">
      <c r="A352" s="41" t="s">
        <v>1970</v>
      </c>
      <c r="B352" s="41" t="s">
        <v>1463</v>
      </c>
      <c r="C352" s="41" t="s">
        <v>1464</v>
      </c>
      <c r="D352" s="41" t="s">
        <v>1465</v>
      </c>
      <c r="E352" s="41" t="s">
        <v>2498</v>
      </c>
      <c r="F352" s="41" t="s">
        <v>2003</v>
      </c>
      <c r="G352" s="41" t="s">
        <v>2500</v>
      </c>
      <c r="H352" s="88">
        <v>3.17</v>
      </c>
      <c r="I352" s="89" t="s">
        <v>5</v>
      </c>
      <c r="J352" s="89" t="s">
        <v>3217</v>
      </c>
      <c r="K352" s="89" t="s">
        <v>3217</v>
      </c>
      <c r="L352" s="89" t="s">
        <v>3217</v>
      </c>
    </row>
    <row r="353" spans="1:12" x14ac:dyDescent="0.25">
      <c r="A353" s="41" t="s">
        <v>1966</v>
      </c>
      <c r="B353" s="41" t="s">
        <v>1243</v>
      </c>
      <c r="C353" s="41" t="s">
        <v>1244</v>
      </c>
      <c r="D353" s="41" t="s">
        <v>1253</v>
      </c>
      <c r="E353" s="41" t="s">
        <v>2501</v>
      </c>
      <c r="F353" s="41" t="s">
        <v>2003</v>
      </c>
      <c r="G353" s="41" t="s">
        <v>2502</v>
      </c>
      <c r="H353" s="88">
        <v>8</v>
      </c>
      <c r="I353" s="89" t="s">
        <v>23</v>
      </c>
      <c r="J353" s="89" t="s">
        <v>3218</v>
      </c>
      <c r="K353" s="89" t="s">
        <v>3218</v>
      </c>
      <c r="L353" s="89" t="s">
        <v>3219</v>
      </c>
    </row>
    <row r="354" spans="1:12" x14ac:dyDescent="0.25">
      <c r="A354" s="41" t="s">
        <v>1966</v>
      </c>
      <c r="B354" s="41" t="s">
        <v>1243</v>
      </c>
      <c r="C354" s="41" t="s">
        <v>1244</v>
      </c>
      <c r="D354" s="41" t="s">
        <v>1253</v>
      </c>
      <c r="E354" s="41" t="s">
        <v>2501</v>
      </c>
      <c r="F354" s="41" t="s">
        <v>2003</v>
      </c>
      <c r="G354" s="41" t="s">
        <v>2503</v>
      </c>
      <c r="H354" s="88">
        <v>8</v>
      </c>
      <c r="I354" s="89" t="s">
        <v>23</v>
      </c>
      <c r="J354" s="89" t="s">
        <v>3218</v>
      </c>
      <c r="K354" s="89" t="s">
        <v>3218</v>
      </c>
      <c r="L354" s="89" t="s">
        <v>3219</v>
      </c>
    </row>
    <row r="355" spans="1:12" x14ac:dyDescent="0.25">
      <c r="A355" s="41" t="s">
        <v>1955</v>
      </c>
      <c r="B355" s="41" t="s">
        <v>1853</v>
      </c>
      <c r="C355" s="41" t="s">
        <v>1854</v>
      </c>
      <c r="D355" s="41" t="s">
        <v>1855</v>
      </c>
      <c r="E355" s="41" t="s">
        <v>2504</v>
      </c>
      <c r="F355" s="41" t="s">
        <v>1957</v>
      </c>
      <c r="G355" s="41" t="s">
        <v>2505</v>
      </c>
      <c r="H355" s="88">
        <v>25</v>
      </c>
      <c r="I355" s="89" t="s">
        <v>5</v>
      </c>
      <c r="J355" s="89" t="s">
        <v>3220</v>
      </c>
      <c r="K355" s="89" t="s">
        <v>3217</v>
      </c>
      <c r="L355" s="89" t="s">
        <v>3217</v>
      </c>
    </row>
    <row r="356" spans="1:12" x14ac:dyDescent="0.25">
      <c r="A356" s="41" t="s">
        <v>1992</v>
      </c>
      <c r="B356" s="41" t="s">
        <v>1865</v>
      </c>
      <c r="C356" s="41" t="s">
        <v>1866</v>
      </c>
      <c r="D356" s="41" t="s">
        <v>1867</v>
      </c>
      <c r="E356" s="41" t="s">
        <v>2506</v>
      </c>
      <c r="F356" s="41" t="s">
        <v>1968</v>
      </c>
      <c r="G356" s="41" t="s">
        <v>2507</v>
      </c>
      <c r="H356" s="88">
        <v>50.4</v>
      </c>
      <c r="I356" s="89" t="s">
        <v>5</v>
      </c>
      <c r="J356" s="89" t="s">
        <v>3217</v>
      </c>
      <c r="K356" s="89" t="s">
        <v>3217</v>
      </c>
      <c r="L356" s="89" t="s">
        <v>3221</v>
      </c>
    </row>
    <row r="357" spans="1:12" x14ac:dyDescent="0.25">
      <c r="A357" s="41" t="s">
        <v>1992</v>
      </c>
      <c r="B357" s="41" t="s">
        <v>1936</v>
      </c>
      <c r="C357" s="41" t="s">
        <v>1937</v>
      </c>
      <c r="D357" s="41" t="s">
        <v>1938</v>
      </c>
      <c r="E357" s="41" t="s">
        <v>2508</v>
      </c>
      <c r="F357" s="41" t="s">
        <v>1968</v>
      </c>
      <c r="G357" s="41" t="s">
        <v>2509</v>
      </c>
      <c r="H357" s="88">
        <v>99</v>
      </c>
      <c r="I357" s="89" t="s">
        <v>5</v>
      </c>
      <c r="J357" s="89" t="s">
        <v>3217</v>
      </c>
      <c r="K357" s="89" t="s">
        <v>3217</v>
      </c>
      <c r="L357" s="89" t="s">
        <v>3221</v>
      </c>
    </row>
    <row r="358" spans="1:12" x14ac:dyDescent="0.25">
      <c r="A358" s="41" t="s">
        <v>1966</v>
      </c>
      <c r="B358" s="41" t="s">
        <v>1276</v>
      </c>
      <c r="C358" s="41" t="s">
        <v>1277</v>
      </c>
      <c r="D358" s="41" t="s">
        <v>1278</v>
      </c>
      <c r="E358" s="41" t="s">
        <v>2510</v>
      </c>
      <c r="F358" s="41" t="s">
        <v>1968</v>
      </c>
      <c r="G358" s="41" t="s">
        <v>2511</v>
      </c>
      <c r="H358" s="88">
        <v>57</v>
      </c>
      <c r="I358" s="89" t="s">
        <v>5</v>
      </c>
      <c r="J358" s="89" t="s">
        <v>3217</v>
      </c>
      <c r="K358" s="89" t="s">
        <v>3219</v>
      </c>
      <c r="L358" s="89" t="s">
        <v>3219</v>
      </c>
    </row>
    <row r="359" spans="1:12" x14ac:dyDescent="0.25">
      <c r="A359" s="41" t="s">
        <v>1955</v>
      </c>
      <c r="B359" s="41" t="s">
        <v>1850</v>
      </c>
      <c r="C359" s="41" t="s">
        <v>1851</v>
      </c>
      <c r="D359" s="41" t="s">
        <v>1852</v>
      </c>
      <c r="E359" s="41" t="s">
        <v>2512</v>
      </c>
      <c r="F359" s="41" t="s">
        <v>1961</v>
      </c>
      <c r="G359" s="41" t="s">
        <v>2513</v>
      </c>
      <c r="H359" s="88">
        <v>63.5</v>
      </c>
      <c r="I359" s="89" t="s">
        <v>23</v>
      </c>
      <c r="J359" s="89" t="s">
        <v>3218</v>
      </c>
      <c r="K359" s="89" t="s">
        <v>3218</v>
      </c>
      <c r="L359" s="89" t="s">
        <v>3217</v>
      </c>
    </row>
    <row r="360" spans="1:12" x14ac:dyDescent="0.25">
      <c r="A360" s="41" t="s">
        <v>1955</v>
      </c>
      <c r="B360" s="41" t="s">
        <v>1850</v>
      </c>
      <c r="C360" s="41" t="s">
        <v>1851</v>
      </c>
      <c r="D360" s="41" t="s">
        <v>1852</v>
      </c>
      <c r="E360" s="41" t="s">
        <v>2512</v>
      </c>
      <c r="F360" s="41" t="s">
        <v>1961</v>
      </c>
      <c r="G360" s="41" t="s">
        <v>2514</v>
      </c>
      <c r="H360" s="88">
        <v>63.5</v>
      </c>
      <c r="I360" s="89" t="s">
        <v>23</v>
      </c>
      <c r="J360" s="89" t="s">
        <v>3218</v>
      </c>
      <c r="K360" s="89" t="s">
        <v>3218</v>
      </c>
      <c r="L360" s="89" t="s">
        <v>3217</v>
      </c>
    </row>
    <row r="361" spans="1:12" x14ac:dyDescent="0.25">
      <c r="A361" s="41" t="s">
        <v>1955</v>
      </c>
      <c r="B361" s="41" t="s">
        <v>1850</v>
      </c>
      <c r="C361" s="41" t="s">
        <v>1851</v>
      </c>
      <c r="D361" s="41" t="s">
        <v>1852</v>
      </c>
      <c r="E361" s="41" t="s">
        <v>2512</v>
      </c>
      <c r="F361" s="41" t="s">
        <v>1961</v>
      </c>
      <c r="G361" s="41" t="s">
        <v>2515</v>
      </c>
      <c r="H361" s="88">
        <v>63.5</v>
      </c>
      <c r="I361" s="89" t="s">
        <v>23</v>
      </c>
      <c r="J361" s="89" t="s">
        <v>3218</v>
      </c>
      <c r="K361" s="89" t="s">
        <v>3218</v>
      </c>
      <c r="L361" s="89" t="s">
        <v>3217</v>
      </c>
    </row>
    <row r="362" spans="1:12" x14ac:dyDescent="0.25">
      <c r="A362" s="41" t="s">
        <v>1955</v>
      </c>
      <c r="B362" s="41" t="s">
        <v>1850</v>
      </c>
      <c r="C362" s="41" t="s">
        <v>1851</v>
      </c>
      <c r="D362" s="41" t="s">
        <v>1852</v>
      </c>
      <c r="E362" s="41" t="s">
        <v>2512</v>
      </c>
      <c r="F362" s="41" t="s">
        <v>1961</v>
      </c>
      <c r="G362" s="41" t="s">
        <v>2516</v>
      </c>
      <c r="H362" s="88">
        <v>63.5</v>
      </c>
      <c r="I362" s="89" t="s">
        <v>23</v>
      </c>
      <c r="J362" s="89" t="s">
        <v>3218</v>
      </c>
      <c r="K362" s="89" t="s">
        <v>3218</v>
      </c>
      <c r="L362" s="89" t="s">
        <v>3217</v>
      </c>
    </row>
    <row r="363" spans="1:12" x14ac:dyDescent="0.25">
      <c r="A363" s="41" t="s">
        <v>1955</v>
      </c>
      <c r="B363" s="41" t="s">
        <v>1857</v>
      </c>
      <c r="C363" s="41" t="s">
        <v>1858</v>
      </c>
      <c r="D363" s="41" t="s">
        <v>1859</v>
      </c>
      <c r="E363" s="41" t="s">
        <v>2517</v>
      </c>
      <c r="F363" s="41" t="s">
        <v>1961</v>
      </c>
      <c r="G363" s="41" t="s">
        <v>2518</v>
      </c>
      <c r="H363" s="88">
        <v>22.9</v>
      </c>
      <c r="I363" s="89" t="s">
        <v>5</v>
      </c>
      <c r="J363" s="89" t="s">
        <v>3217</v>
      </c>
      <c r="K363" s="89" t="s">
        <v>3217</v>
      </c>
      <c r="L363" s="89" t="s">
        <v>3217</v>
      </c>
    </row>
    <row r="364" spans="1:12" x14ac:dyDescent="0.25">
      <c r="A364" s="41" t="s">
        <v>1955</v>
      </c>
      <c r="B364" s="41" t="s">
        <v>1857</v>
      </c>
      <c r="C364" s="41" t="s">
        <v>1858</v>
      </c>
      <c r="D364" s="41" t="s">
        <v>1859</v>
      </c>
      <c r="E364" s="41" t="s">
        <v>2517</v>
      </c>
      <c r="F364" s="41" t="s">
        <v>1961</v>
      </c>
      <c r="G364" s="41" t="s">
        <v>2519</v>
      </c>
      <c r="H364" s="88">
        <v>22.9</v>
      </c>
      <c r="I364" s="89" t="s">
        <v>5</v>
      </c>
      <c r="J364" s="89" t="s">
        <v>3217</v>
      </c>
      <c r="K364" s="89" t="s">
        <v>3217</v>
      </c>
      <c r="L364" s="89" t="s">
        <v>3217</v>
      </c>
    </row>
    <row r="365" spans="1:12" x14ac:dyDescent="0.25">
      <c r="A365" s="41" t="s">
        <v>1955</v>
      </c>
      <c r="B365" s="41" t="s">
        <v>1857</v>
      </c>
      <c r="C365" s="41" t="s">
        <v>1858</v>
      </c>
      <c r="D365" s="41" t="s">
        <v>1859</v>
      </c>
      <c r="E365" s="41" t="s">
        <v>2517</v>
      </c>
      <c r="F365" s="41" t="s">
        <v>1961</v>
      </c>
      <c r="G365" s="41" t="s">
        <v>2520</v>
      </c>
      <c r="H365" s="88">
        <v>22.9</v>
      </c>
      <c r="I365" s="89" t="s">
        <v>5</v>
      </c>
      <c r="J365" s="89" t="s">
        <v>3217</v>
      </c>
      <c r="K365" s="89" t="s">
        <v>3217</v>
      </c>
      <c r="L365" s="89" t="s">
        <v>3217</v>
      </c>
    </row>
    <row r="366" spans="1:12" x14ac:dyDescent="0.25">
      <c r="A366" s="41" t="s">
        <v>1955</v>
      </c>
      <c r="B366" s="41" t="s">
        <v>1857</v>
      </c>
      <c r="C366" s="41" t="s">
        <v>1858</v>
      </c>
      <c r="D366" s="41" t="s">
        <v>1859</v>
      </c>
      <c r="E366" s="41" t="s">
        <v>2517</v>
      </c>
      <c r="F366" s="41" t="s">
        <v>1961</v>
      </c>
      <c r="G366" s="41" t="s">
        <v>2521</v>
      </c>
      <c r="H366" s="88">
        <v>22.9</v>
      </c>
      <c r="I366" s="89" t="s">
        <v>5</v>
      </c>
      <c r="J366" s="89" t="s">
        <v>3217</v>
      </c>
      <c r="K366" s="89" t="s">
        <v>3217</v>
      </c>
      <c r="L366" s="89" t="s">
        <v>3217</v>
      </c>
    </row>
    <row r="367" spans="1:12" x14ac:dyDescent="0.25">
      <c r="A367" s="41" t="s">
        <v>1955</v>
      </c>
      <c r="B367" s="41" t="s">
        <v>1857</v>
      </c>
      <c r="C367" s="41" t="s">
        <v>1858</v>
      </c>
      <c r="D367" s="41" t="s">
        <v>1859</v>
      </c>
      <c r="E367" s="41" t="s">
        <v>2517</v>
      </c>
      <c r="F367" s="41" t="s">
        <v>1961</v>
      </c>
      <c r="G367" s="41" t="s">
        <v>2522</v>
      </c>
      <c r="H367" s="88">
        <v>22.9</v>
      </c>
      <c r="I367" s="89" t="s">
        <v>5</v>
      </c>
      <c r="J367" s="89" t="s">
        <v>3217</v>
      </c>
      <c r="K367" s="89" t="s">
        <v>3217</v>
      </c>
      <c r="L367" s="89" t="s">
        <v>3217</v>
      </c>
    </row>
    <row r="368" spans="1:12" x14ac:dyDescent="0.25">
      <c r="A368" s="41" t="s">
        <v>1955</v>
      </c>
      <c r="B368" s="41" t="s">
        <v>1857</v>
      </c>
      <c r="C368" s="41" t="s">
        <v>1858</v>
      </c>
      <c r="D368" s="41" t="s">
        <v>1859</v>
      </c>
      <c r="E368" s="41" t="s">
        <v>2517</v>
      </c>
      <c r="F368" s="41" t="s">
        <v>1961</v>
      </c>
      <c r="G368" s="41" t="s">
        <v>2523</v>
      </c>
      <c r="H368" s="88">
        <v>22.9</v>
      </c>
      <c r="I368" s="89" t="s">
        <v>5</v>
      </c>
      <c r="J368" s="89" t="s">
        <v>3217</v>
      </c>
      <c r="K368" s="89" t="s">
        <v>3217</v>
      </c>
      <c r="L368" s="89" t="s">
        <v>3217</v>
      </c>
    </row>
    <row r="369" spans="1:12" x14ac:dyDescent="0.25">
      <c r="A369" s="41" t="s">
        <v>1955</v>
      </c>
      <c r="B369" s="41" t="s">
        <v>1857</v>
      </c>
      <c r="C369" s="41" t="s">
        <v>1858</v>
      </c>
      <c r="D369" s="41" t="s">
        <v>1859</v>
      </c>
      <c r="E369" s="41" t="s">
        <v>2517</v>
      </c>
      <c r="F369" s="41" t="s">
        <v>1961</v>
      </c>
      <c r="G369" s="41" t="s">
        <v>2524</v>
      </c>
      <c r="H369" s="88">
        <v>22.9</v>
      </c>
      <c r="I369" s="89" t="s">
        <v>5</v>
      </c>
      <c r="J369" s="89" t="s">
        <v>3217</v>
      </c>
      <c r="K369" s="89" t="s">
        <v>3217</v>
      </c>
      <c r="L369" s="89" t="s">
        <v>3217</v>
      </c>
    </row>
    <row r="370" spans="1:12" x14ac:dyDescent="0.25">
      <c r="A370" s="41" t="s">
        <v>1955</v>
      </c>
      <c r="B370" s="41" t="s">
        <v>1857</v>
      </c>
      <c r="C370" s="41" t="s">
        <v>1858</v>
      </c>
      <c r="D370" s="41" t="s">
        <v>1859</v>
      </c>
      <c r="E370" s="41" t="s">
        <v>2517</v>
      </c>
      <c r="F370" s="41" t="s">
        <v>1961</v>
      </c>
      <c r="G370" s="41" t="s">
        <v>2525</v>
      </c>
      <c r="H370" s="88">
        <v>22.9</v>
      </c>
      <c r="I370" s="89" t="s">
        <v>5</v>
      </c>
      <c r="J370" s="89" t="s">
        <v>3217</v>
      </c>
      <c r="K370" s="89" t="s">
        <v>3217</v>
      </c>
      <c r="L370" s="89" t="s">
        <v>3217</v>
      </c>
    </row>
    <row r="371" spans="1:12" x14ac:dyDescent="0.25">
      <c r="A371" s="41" t="s">
        <v>1955</v>
      </c>
      <c r="B371" s="41" t="s">
        <v>1857</v>
      </c>
      <c r="C371" s="41" t="s">
        <v>1858</v>
      </c>
      <c r="D371" s="41" t="s">
        <v>1859</v>
      </c>
      <c r="E371" s="41" t="s">
        <v>2517</v>
      </c>
      <c r="F371" s="41" t="s">
        <v>1961</v>
      </c>
      <c r="G371" s="41" t="s">
        <v>2526</v>
      </c>
      <c r="H371" s="88">
        <v>22.9</v>
      </c>
      <c r="I371" s="89" t="s">
        <v>5</v>
      </c>
      <c r="J371" s="89" t="s">
        <v>3217</v>
      </c>
      <c r="K371" s="89" t="s">
        <v>3217</v>
      </c>
      <c r="L371" s="89" t="s">
        <v>3217</v>
      </c>
    </row>
    <row r="372" spans="1:12" x14ac:dyDescent="0.25">
      <c r="A372" s="41" t="s">
        <v>1955</v>
      </c>
      <c r="B372" s="41" t="s">
        <v>1857</v>
      </c>
      <c r="C372" s="41" t="s">
        <v>1858</v>
      </c>
      <c r="D372" s="41" t="s">
        <v>1859</v>
      </c>
      <c r="E372" s="41" t="s">
        <v>2517</v>
      </c>
      <c r="F372" s="41" t="s">
        <v>1961</v>
      </c>
      <c r="G372" s="41" t="s">
        <v>2527</v>
      </c>
      <c r="H372" s="88">
        <v>22.9</v>
      </c>
      <c r="I372" s="89" t="s">
        <v>5</v>
      </c>
      <c r="J372" s="89" t="s">
        <v>3217</v>
      </c>
      <c r="K372" s="89" t="s">
        <v>3217</v>
      </c>
      <c r="L372" s="89" t="s">
        <v>3217</v>
      </c>
    </row>
    <row r="373" spans="1:12" x14ac:dyDescent="0.25">
      <c r="A373" s="41" t="s">
        <v>1992</v>
      </c>
      <c r="B373" s="41" t="s">
        <v>1004</v>
      </c>
      <c r="C373" s="41" t="s">
        <v>1047</v>
      </c>
      <c r="D373" s="41" t="s">
        <v>3199</v>
      </c>
      <c r="E373" s="41" t="s">
        <v>3200</v>
      </c>
      <c r="F373" s="41" t="s">
        <v>1957</v>
      </c>
      <c r="G373" s="41" t="s">
        <v>3201</v>
      </c>
      <c r="H373" s="88">
        <v>25.5</v>
      </c>
      <c r="I373" s="89" t="s">
        <v>3216</v>
      </c>
      <c r="J373" s="89" t="s">
        <v>3216</v>
      </c>
      <c r="K373" s="89" t="s">
        <v>3216</v>
      </c>
      <c r="L373" s="89" t="s">
        <v>3216</v>
      </c>
    </row>
    <row r="374" spans="1:12" x14ac:dyDescent="0.25">
      <c r="A374" s="41" t="s">
        <v>2032</v>
      </c>
      <c r="B374" s="41" t="s">
        <v>1050</v>
      </c>
      <c r="C374" s="41" t="s">
        <v>1051</v>
      </c>
      <c r="D374" s="41" t="s">
        <v>1052</v>
      </c>
      <c r="E374" s="41" t="s">
        <v>2528</v>
      </c>
      <c r="F374" s="41" t="s">
        <v>1961</v>
      </c>
      <c r="G374" s="41" t="s">
        <v>2529</v>
      </c>
      <c r="H374" s="88">
        <v>15</v>
      </c>
      <c r="I374" s="89" t="s">
        <v>3216</v>
      </c>
      <c r="J374" s="89" t="s">
        <v>3216</v>
      </c>
      <c r="K374" s="89" t="s">
        <v>3216</v>
      </c>
      <c r="L374" s="89" t="s">
        <v>3216</v>
      </c>
    </row>
    <row r="375" spans="1:12" x14ac:dyDescent="0.25">
      <c r="A375" s="41" t="s">
        <v>2032</v>
      </c>
      <c r="B375" s="41" t="s">
        <v>1050</v>
      </c>
      <c r="C375" s="41" t="s">
        <v>1051</v>
      </c>
      <c r="D375" s="41" t="s">
        <v>1052</v>
      </c>
      <c r="E375" s="41" t="s">
        <v>2528</v>
      </c>
      <c r="F375" s="41" t="s">
        <v>1961</v>
      </c>
      <c r="G375" s="41" t="s">
        <v>2530</v>
      </c>
      <c r="H375" s="88">
        <v>15</v>
      </c>
      <c r="I375" s="89" t="s">
        <v>3216</v>
      </c>
      <c r="J375" s="89" t="s">
        <v>3216</v>
      </c>
      <c r="K375" s="89" t="s">
        <v>3216</v>
      </c>
      <c r="L375" s="89" t="s">
        <v>3216</v>
      </c>
    </row>
    <row r="376" spans="1:12" x14ac:dyDescent="0.25">
      <c r="A376" s="41" t="s">
        <v>2032</v>
      </c>
      <c r="B376" s="41" t="s">
        <v>1061</v>
      </c>
      <c r="C376" s="41" t="s">
        <v>1062</v>
      </c>
      <c r="D376" s="41" t="s">
        <v>1063</v>
      </c>
      <c r="E376" s="41" t="s">
        <v>2531</v>
      </c>
      <c r="F376" s="41" t="s">
        <v>1961</v>
      </c>
      <c r="G376" s="41" t="s">
        <v>2532</v>
      </c>
      <c r="H376" s="88">
        <v>47.37</v>
      </c>
      <c r="I376" s="89" t="s">
        <v>23</v>
      </c>
      <c r="J376" s="89" t="s">
        <v>3218</v>
      </c>
      <c r="K376" s="89" t="s">
        <v>3217</v>
      </c>
      <c r="L376" s="89" t="s">
        <v>3217</v>
      </c>
    </row>
    <row r="377" spans="1:12" x14ac:dyDescent="0.25">
      <c r="A377" s="41" t="s">
        <v>2032</v>
      </c>
      <c r="B377" s="41" t="s">
        <v>1061</v>
      </c>
      <c r="C377" s="41" t="s">
        <v>1062</v>
      </c>
      <c r="D377" s="41" t="s">
        <v>1063</v>
      </c>
      <c r="E377" s="41" t="s">
        <v>2531</v>
      </c>
      <c r="F377" s="41" t="s">
        <v>1961</v>
      </c>
      <c r="G377" s="41" t="s">
        <v>2533</v>
      </c>
      <c r="H377" s="88">
        <v>47.37</v>
      </c>
      <c r="I377" s="89" t="s">
        <v>23</v>
      </c>
      <c r="J377" s="89" t="s">
        <v>3218</v>
      </c>
      <c r="K377" s="89" t="s">
        <v>3217</v>
      </c>
      <c r="L377" s="89" t="s">
        <v>3217</v>
      </c>
    </row>
    <row r="378" spans="1:12" x14ac:dyDescent="0.25">
      <c r="A378" s="41" t="s">
        <v>2032</v>
      </c>
      <c r="B378" s="41" t="s">
        <v>1050</v>
      </c>
      <c r="C378" s="41" t="s">
        <v>1051</v>
      </c>
      <c r="D378" s="41" t="s">
        <v>1571</v>
      </c>
      <c r="E378" s="41" t="s">
        <v>2534</v>
      </c>
      <c r="F378" s="41" t="s">
        <v>1961</v>
      </c>
      <c r="G378" s="41" t="s">
        <v>2535</v>
      </c>
      <c r="H378" s="88">
        <v>16</v>
      </c>
      <c r="I378" s="89" t="s">
        <v>5</v>
      </c>
      <c r="J378" s="89" t="s">
        <v>3221</v>
      </c>
      <c r="K378" s="89" t="s">
        <v>3217</v>
      </c>
      <c r="L378" s="89" t="s">
        <v>3217</v>
      </c>
    </row>
    <row r="379" spans="1:12" x14ac:dyDescent="0.25">
      <c r="A379" s="41" t="s">
        <v>2032</v>
      </c>
      <c r="B379" s="41" t="s">
        <v>1050</v>
      </c>
      <c r="C379" s="41" t="s">
        <v>1051</v>
      </c>
      <c r="D379" s="41" t="s">
        <v>1571</v>
      </c>
      <c r="E379" s="41" t="s">
        <v>2534</v>
      </c>
      <c r="F379" s="41" t="s">
        <v>1961</v>
      </c>
      <c r="G379" s="41" t="s">
        <v>2536</v>
      </c>
      <c r="H379" s="88">
        <v>24</v>
      </c>
      <c r="I379" s="89" t="s">
        <v>23</v>
      </c>
      <c r="J379" s="89" t="s">
        <v>3218</v>
      </c>
      <c r="K379" s="89" t="s">
        <v>3217</v>
      </c>
      <c r="L379" s="89" t="s">
        <v>3217</v>
      </c>
    </row>
    <row r="380" spans="1:12" x14ac:dyDescent="0.25">
      <c r="A380" s="41" t="s">
        <v>2032</v>
      </c>
      <c r="B380" s="41" t="s">
        <v>1050</v>
      </c>
      <c r="C380" s="41" t="s">
        <v>1051</v>
      </c>
      <c r="D380" s="41" t="s">
        <v>1571</v>
      </c>
      <c r="E380" s="41" t="s">
        <v>2534</v>
      </c>
      <c r="F380" s="41" t="s">
        <v>1961</v>
      </c>
      <c r="G380" s="41" t="s">
        <v>2537</v>
      </c>
      <c r="H380" s="88">
        <v>15</v>
      </c>
      <c r="I380" s="89" t="s">
        <v>23</v>
      </c>
      <c r="J380" s="89" t="s">
        <v>3218</v>
      </c>
      <c r="K380" s="89" t="s">
        <v>3218</v>
      </c>
      <c r="L380" s="89" t="s">
        <v>3217</v>
      </c>
    </row>
    <row r="381" spans="1:12" x14ac:dyDescent="0.25">
      <c r="A381" s="41" t="s">
        <v>2032</v>
      </c>
      <c r="B381" s="41" t="s">
        <v>1050</v>
      </c>
      <c r="C381" s="41" t="s">
        <v>1051</v>
      </c>
      <c r="D381" s="41" t="s">
        <v>1571</v>
      </c>
      <c r="E381" s="41" t="s">
        <v>2534</v>
      </c>
      <c r="F381" s="41" t="s">
        <v>1961</v>
      </c>
      <c r="G381" s="41" t="s">
        <v>2538</v>
      </c>
      <c r="H381" s="88">
        <v>15</v>
      </c>
      <c r="I381" s="89" t="s">
        <v>23</v>
      </c>
      <c r="J381" s="89" t="s">
        <v>3218</v>
      </c>
      <c r="K381" s="89" t="s">
        <v>3218</v>
      </c>
      <c r="L381" s="89" t="s">
        <v>3217</v>
      </c>
    </row>
    <row r="382" spans="1:12" x14ac:dyDescent="0.25">
      <c r="A382" s="41" t="s">
        <v>2032</v>
      </c>
      <c r="B382" s="41" t="s">
        <v>1050</v>
      </c>
      <c r="C382" s="41" t="s">
        <v>1051</v>
      </c>
      <c r="D382" s="41" t="s">
        <v>1571</v>
      </c>
      <c r="E382" s="41" t="s">
        <v>2534</v>
      </c>
      <c r="F382" s="41" t="s">
        <v>1961</v>
      </c>
      <c r="G382" s="41" t="s">
        <v>2539</v>
      </c>
      <c r="H382" s="88">
        <v>25</v>
      </c>
      <c r="I382" s="89" t="s">
        <v>23</v>
      </c>
      <c r="J382" s="89" t="s">
        <v>3218</v>
      </c>
      <c r="K382" s="89" t="s">
        <v>3217</v>
      </c>
      <c r="L382" s="89" t="s">
        <v>3217</v>
      </c>
    </row>
    <row r="383" spans="1:12" x14ac:dyDescent="0.25">
      <c r="A383" s="41" t="s">
        <v>2032</v>
      </c>
      <c r="B383" s="41" t="s">
        <v>1050</v>
      </c>
      <c r="C383" s="41" t="s">
        <v>1051</v>
      </c>
      <c r="D383" s="41" t="s">
        <v>1571</v>
      </c>
      <c r="E383" s="41" t="s">
        <v>2534</v>
      </c>
      <c r="F383" s="41" t="s">
        <v>1961</v>
      </c>
      <c r="G383" s="41" t="s">
        <v>2540</v>
      </c>
      <c r="H383" s="88">
        <v>25.88</v>
      </c>
      <c r="I383" s="89" t="s">
        <v>23</v>
      </c>
      <c r="J383" s="89" t="s">
        <v>3220</v>
      </c>
      <c r="K383" s="89" t="s">
        <v>3218</v>
      </c>
      <c r="L383" s="89" t="s">
        <v>3217</v>
      </c>
    </row>
    <row r="384" spans="1:12" x14ac:dyDescent="0.25">
      <c r="A384" s="41" t="s">
        <v>2032</v>
      </c>
      <c r="B384" s="41" t="s">
        <v>1050</v>
      </c>
      <c r="C384" s="41" t="s">
        <v>1051</v>
      </c>
      <c r="D384" s="41" t="s">
        <v>1571</v>
      </c>
      <c r="E384" s="41" t="s">
        <v>2534</v>
      </c>
      <c r="F384" s="41" t="s">
        <v>1980</v>
      </c>
      <c r="G384" s="41" t="s">
        <v>2541</v>
      </c>
      <c r="H384" s="88">
        <v>27</v>
      </c>
      <c r="I384" s="89" t="s">
        <v>5</v>
      </c>
      <c r="J384" s="89" t="s">
        <v>3217</v>
      </c>
      <c r="K384" s="89" t="s">
        <v>3217</v>
      </c>
      <c r="L384" s="89" t="s">
        <v>3217</v>
      </c>
    </row>
    <row r="385" spans="1:12" x14ac:dyDescent="0.25">
      <c r="A385" s="41" t="s">
        <v>2032</v>
      </c>
      <c r="B385" s="41" t="s">
        <v>1050</v>
      </c>
      <c r="C385" s="41" t="s">
        <v>1051</v>
      </c>
      <c r="D385" s="41" t="s">
        <v>1571</v>
      </c>
      <c r="E385" s="41" t="s">
        <v>2534</v>
      </c>
      <c r="F385" s="41" t="s">
        <v>1980</v>
      </c>
      <c r="G385" s="41" t="s">
        <v>2542</v>
      </c>
      <c r="H385" s="88">
        <v>29</v>
      </c>
      <c r="I385" s="89" t="s">
        <v>5</v>
      </c>
      <c r="J385" s="89" t="s">
        <v>3217</v>
      </c>
      <c r="K385" s="89" t="s">
        <v>3217</v>
      </c>
      <c r="L385" s="89" t="s">
        <v>3217</v>
      </c>
    </row>
    <row r="386" spans="1:12" x14ac:dyDescent="0.25">
      <c r="A386" s="41" t="s">
        <v>1992</v>
      </c>
      <c r="B386" s="41" t="s">
        <v>883</v>
      </c>
      <c r="C386" s="41" t="s">
        <v>884</v>
      </c>
      <c r="D386" s="41" t="s">
        <v>1949</v>
      </c>
      <c r="E386" s="41" t="s">
        <v>885</v>
      </c>
      <c r="F386" s="41" t="s">
        <v>1957</v>
      </c>
      <c r="G386" s="41" t="s">
        <v>2543</v>
      </c>
      <c r="H386" s="88">
        <v>8.8919999999999995</v>
      </c>
      <c r="I386" s="89" t="s">
        <v>5</v>
      </c>
      <c r="J386" s="89" t="s">
        <v>3217</v>
      </c>
      <c r="K386" s="89" t="s">
        <v>3217</v>
      </c>
      <c r="L386" s="89" t="s">
        <v>3221</v>
      </c>
    </row>
    <row r="387" spans="1:12" x14ac:dyDescent="0.25">
      <c r="A387" s="41" t="s">
        <v>2032</v>
      </c>
      <c r="B387" s="41" t="s">
        <v>1106</v>
      </c>
      <c r="C387" s="41" t="s">
        <v>1107</v>
      </c>
      <c r="D387" s="41" t="s">
        <v>1108</v>
      </c>
      <c r="E387" s="41" t="s">
        <v>2544</v>
      </c>
      <c r="F387" s="41" t="s">
        <v>1957</v>
      </c>
      <c r="G387" s="41" t="s">
        <v>2545</v>
      </c>
      <c r="H387" s="88">
        <v>20</v>
      </c>
      <c r="I387" s="89" t="s">
        <v>5</v>
      </c>
      <c r="J387" s="89" t="s">
        <v>3220</v>
      </c>
      <c r="K387" s="89" t="s">
        <v>3217</v>
      </c>
      <c r="L387" s="89" t="s">
        <v>3217</v>
      </c>
    </row>
    <row r="388" spans="1:12" x14ac:dyDescent="0.25">
      <c r="A388" s="41" t="s">
        <v>2032</v>
      </c>
      <c r="B388" s="41" t="s">
        <v>1168</v>
      </c>
      <c r="C388" s="41" t="s">
        <v>1169</v>
      </c>
      <c r="D388" s="41" t="s">
        <v>1170</v>
      </c>
      <c r="E388" s="41" t="s">
        <v>2546</v>
      </c>
      <c r="F388" s="41" t="s">
        <v>1968</v>
      </c>
      <c r="G388" s="41" t="s">
        <v>2547</v>
      </c>
      <c r="H388" s="88">
        <v>98.6</v>
      </c>
      <c r="I388" s="89" t="s">
        <v>23</v>
      </c>
      <c r="J388" s="89" t="s">
        <v>3219</v>
      </c>
      <c r="K388" s="89" t="s">
        <v>3218</v>
      </c>
      <c r="L388" s="89" t="s">
        <v>3219</v>
      </c>
    </row>
    <row r="389" spans="1:12" x14ac:dyDescent="0.25">
      <c r="A389" s="41" t="s">
        <v>1966</v>
      </c>
      <c r="B389" s="41" t="s">
        <v>1268</v>
      </c>
      <c r="C389" s="41" t="s">
        <v>1269</v>
      </c>
      <c r="D389" s="41" t="s">
        <v>1270</v>
      </c>
      <c r="E389" s="41" t="s">
        <v>2548</v>
      </c>
      <c r="F389" s="41" t="s">
        <v>1961</v>
      </c>
      <c r="G389" s="41" t="s">
        <v>2549</v>
      </c>
      <c r="H389" s="88">
        <v>34</v>
      </c>
      <c r="I389" s="89" t="s">
        <v>23</v>
      </c>
      <c r="J389" s="89" t="s">
        <v>3218</v>
      </c>
      <c r="K389" s="89" t="s">
        <v>3217</v>
      </c>
      <c r="L389" s="89" t="s">
        <v>3217</v>
      </c>
    </row>
    <row r="390" spans="1:12" x14ac:dyDescent="0.25">
      <c r="A390" s="41" t="s">
        <v>1966</v>
      </c>
      <c r="B390" s="41" t="s">
        <v>1268</v>
      </c>
      <c r="C390" s="41" t="s">
        <v>1269</v>
      </c>
      <c r="D390" s="41" t="s">
        <v>1270</v>
      </c>
      <c r="E390" s="41" t="s">
        <v>2548</v>
      </c>
      <c r="F390" s="41" t="s">
        <v>1961</v>
      </c>
      <c r="G390" s="41" t="s">
        <v>2550</v>
      </c>
      <c r="H390" s="88">
        <v>34</v>
      </c>
      <c r="I390" s="89" t="s">
        <v>23</v>
      </c>
      <c r="J390" s="89" t="s">
        <v>3218</v>
      </c>
      <c r="K390" s="89" t="s">
        <v>3217</v>
      </c>
      <c r="L390" s="89" t="s">
        <v>3217</v>
      </c>
    </row>
    <row r="391" spans="1:12" x14ac:dyDescent="0.25">
      <c r="A391" s="41" t="s">
        <v>1966</v>
      </c>
      <c r="B391" s="41" t="s">
        <v>2551</v>
      </c>
      <c r="C391" s="41" t="s">
        <v>2552</v>
      </c>
      <c r="D391" s="41" t="s">
        <v>1270</v>
      </c>
      <c r="E391" s="41" t="s">
        <v>2548</v>
      </c>
      <c r="F391" s="41" t="s">
        <v>1961</v>
      </c>
      <c r="G391" s="41" t="s">
        <v>2553</v>
      </c>
      <c r="H391" s="88">
        <v>60</v>
      </c>
      <c r="I391" s="89" t="s">
        <v>5</v>
      </c>
      <c r="J391" s="89" t="s">
        <v>3220</v>
      </c>
      <c r="K391" s="89" t="s">
        <v>3217</v>
      </c>
      <c r="L391" s="89" t="s">
        <v>3217</v>
      </c>
    </row>
    <row r="392" spans="1:12" x14ac:dyDescent="0.25">
      <c r="A392" s="41" t="s">
        <v>1966</v>
      </c>
      <c r="B392" s="41" t="s">
        <v>2551</v>
      </c>
      <c r="C392" s="41" t="s">
        <v>2552</v>
      </c>
      <c r="D392" s="41" t="s">
        <v>1270</v>
      </c>
      <c r="E392" s="41" t="s">
        <v>2548</v>
      </c>
      <c r="F392" s="41" t="s">
        <v>1961</v>
      </c>
      <c r="G392" s="41" t="s">
        <v>2554</v>
      </c>
      <c r="H392" s="88">
        <v>60</v>
      </c>
      <c r="I392" s="89" t="s">
        <v>5</v>
      </c>
      <c r="J392" s="89" t="s">
        <v>3220</v>
      </c>
      <c r="K392" s="89" t="s">
        <v>3217</v>
      </c>
      <c r="L392" s="89" t="s">
        <v>3217</v>
      </c>
    </row>
    <row r="393" spans="1:12" x14ac:dyDescent="0.25">
      <c r="A393" s="41" t="s">
        <v>1966</v>
      </c>
      <c r="B393" s="41" t="s">
        <v>2555</v>
      </c>
      <c r="C393" s="41" t="s">
        <v>2556</v>
      </c>
      <c r="D393" s="41" t="s">
        <v>1270</v>
      </c>
      <c r="E393" s="41" t="s">
        <v>2548</v>
      </c>
      <c r="F393" s="41" t="s">
        <v>1961</v>
      </c>
      <c r="G393" s="41" t="s">
        <v>2557</v>
      </c>
      <c r="H393" s="88">
        <v>60</v>
      </c>
      <c r="I393" s="89" t="s">
        <v>5</v>
      </c>
      <c r="J393" s="89" t="s">
        <v>3220</v>
      </c>
      <c r="K393" s="89" t="s">
        <v>3217</v>
      </c>
      <c r="L393" s="89" t="s">
        <v>3217</v>
      </c>
    </row>
    <row r="394" spans="1:12" x14ac:dyDescent="0.25">
      <c r="A394" s="41" t="s">
        <v>1966</v>
      </c>
      <c r="B394" s="41" t="s">
        <v>2558</v>
      </c>
      <c r="C394" s="41" t="s">
        <v>2559</v>
      </c>
      <c r="D394" s="41" t="s">
        <v>1270</v>
      </c>
      <c r="E394" s="41" t="s">
        <v>2548</v>
      </c>
      <c r="F394" s="41" t="s">
        <v>1961</v>
      </c>
      <c r="G394" s="41" t="s">
        <v>2560</v>
      </c>
      <c r="H394" s="88">
        <v>47.74</v>
      </c>
      <c r="I394" s="89" t="s">
        <v>23</v>
      </c>
      <c r="J394" s="89" t="s">
        <v>3218</v>
      </c>
      <c r="K394" s="89" t="s">
        <v>3217</v>
      </c>
      <c r="L394" s="89" t="s">
        <v>3217</v>
      </c>
    </row>
    <row r="395" spans="1:12" x14ac:dyDescent="0.25">
      <c r="A395" s="41" t="s">
        <v>1966</v>
      </c>
      <c r="B395" s="41" t="s">
        <v>2558</v>
      </c>
      <c r="C395" s="41" t="s">
        <v>2559</v>
      </c>
      <c r="D395" s="41" t="s">
        <v>1270</v>
      </c>
      <c r="E395" s="41" t="s">
        <v>2548</v>
      </c>
      <c r="F395" s="41" t="s">
        <v>1961</v>
      </c>
      <c r="G395" s="41" t="s">
        <v>2561</v>
      </c>
      <c r="H395" s="88">
        <v>47.220999999999997</v>
      </c>
      <c r="I395" s="89" t="s">
        <v>23</v>
      </c>
      <c r="J395" s="89" t="s">
        <v>3218</v>
      </c>
      <c r="K395" s="89" t="s">
        <v>3217</v>
      </c>
      <c r="L395" s="89" t="s">
        <v>3217</v>
      </c>
    </row>
    <row r="396" spans="1:12" x14ac:dyDescent="0.25">
      <c r="A396" s="41" t="s">
        <v>1975</v>
      </c>
      <c r="B396" s="41" t="s">
        <v>697</v>
      </c>
      <c r="C396" s="41" t="s">
        <v>698</v>
      </c>
      <c r="D396" s="41" t="s">
        <v>1620</v>
      </c>
      <c r="E396" s="41" t="s">
        <v>2562</v>
      </c>
      <c r="F396" s="41" t="s">
        <v>1980</v>
      </c>
      <c r="G396" s="41" t="s">
        <v>2563</v>
      </c>
      <c r="H396" s="88">
        <v>27</v>
      </c>
      <c r="I396" s="89" t="s">
        <v>5</v>
      </c>
      <c r="J396" s="89" t="s">
        <v>3217</v>
      </c>
      <c r="K396" s="89" t="s">
        <v>3217</v>
      </c>
      <c r="L396" s="89" t="s">
        <v>3217</v>
      </c>
    </row>
    <row r="397" spans="1:12" x14ac:dyDescent="0.25">
      <c r="A397" s="41" t="s">
        <v>1966</v>
      </c>
      <c r="B397" s="41" t="s">
        <v>273</v>
      </c>
      <c r="C397" s="41" t="s">
        <v>274</v>
      </c>
      <c r="D397" s="41" t="s">
        <v>1197</v>
      </c>
      <c r="E397" s="41" t="s">
        <v>2564</v>
      </c>
      <c r="F397" s="41" t="s">
        <v>1961</v>
      </c>
      <c r="G397" s="41" t="s">
        <v>2565</v>
      </c>
      <c r="H397" s="88">
        <v>30.8</v>
      </c>
      <c r="I397" s="89" t="s">
        <v>23</v>
      </c>
      <c r="J397" s="89" t="s">
        <v>3218</v>
      </c>
      <c r="K397" s="89" t="s">
        <v>3217</v>
      </c>
      <c r="L397" s="89" t="s">
        <v>3217</v>
      </c>
    </row>
    <row r="398" spans="1:12" x14ac:dyDescent="0.25">
      <c r="A398" s="41" t="s">
        <v>2032</v>
      </c>
      <c r="B398" s="41" t="s">
        <v>1181</v>
      </c>
      <c r="C398" s="41" t="s">
        <v>1182</v>
      </c>
      <c r="D398" s="41" t="s">
        <v>1183</v>
      </c>
      <c r="E398" s="41" t="s">
        <v>2566</v>
      </c>
      <c r="F398" s="41" t="s">
        <v>1968</v>
      </c>
      <c r="G398" s="41" t="s">
        <v>2567</v>
      </c>
      <c r="H398" s="88">
        <v>37.950000000000003</v>
      </c>
      <c r="I398" s="89" t="s">
        <v>5</v>
      </c>
      <c r="J398" s="89" t="s">
        <v>3217</v>
      </c>
      <c r="K398" s="89" t="s">
        <v>3217</v>
      </c>
      <c r="L398" s="89" t="s">
        <v>3221</v>
      </c>
    </row>
    <row r="399" spans="1:12" x14ac:dyDescent="0.25">
      <c r="A399" s="41" t="s">
        <v>2032</v>
      </c>
      <c r="B399" s="41" t="s">
        <v>1050</v>
      </c>
      <c r="C399" s="41" t="s">
        <v>1051</v>
      </c>
      <c r="D399" s="41" t="s">
        <v>1054</v>
      </c>
      <c r="E399" s="41" t="s">
        <v>2568</v>
      </c>
      <c r="F399" s="41" t="s">
        <v>1980</v>
      </c>
      <c r="G399" s="41" t="s">
        <v>2569</v>
      </c>
      <c r="H399" s="88">
        <v>32</v>
      </c>
      <c r="I399" s="89" t="s">
        <v>5</v>
      </c>
      <c r="J399" s="89" t="s">
        <v>3217</v>
      </c>
      <c r="K399" s="89" t="s">
        <v>3217</v>
      </c>
      <c r="L399" s="89" t="s">
        <v>3217</v>
      </c>
    </row>
    <row r="400" spans="1:12" x14ac:dyDescent="0.25">
      <c r="A400" s="41" t="s">
        <v>2032</v>
      </c>
      <c r="B400" s="41" t="s">
        <v>1050</v>
      </c>
      <c r="C400" s="41" t="s">
        <v>1051</v>
      </c>
      <c r="D400" s="41" t="s">
        <v>1054</v>
      </c>
      <c r="E400" s="41" t="s">
        <v>2568</v>
      </c>
      <c r="F400" s="41" t="s">
        <v>1980</v>
      </c>
      <c r="G400" s="41" t="s">
        <v>2570</v>
      </c>
      <c r="H400" s="88">
        <v>32</v>
      </c>
      <c r="I400" s="89" t="s">
        <v>5</v>
      </c>
      <c r="J400" s="89" t="s">
        <v>3217</v>
      </c>
      <c r="K400" s="89" t="s">
        <v>3217</v>
      </c>
      <c r="L400" s="89" t="s">
        <v>3217</v>
      </c>
    </row>
    <row r="401" spans="1:12" x14ac:dyDescent="0.25">
      <c r="A401" s="41" t="s">
        <v>2032</v>
      </c>
      <c r="B401" s="41" t="s">
        <v>1050</v>
      </c>
      <c r="C401" s="41" t="s">
        <v>1051</v>
      </c>
      <c r="D401" s="41" t="s">
        <v>1054</v>
      </c>
      <c r="E401" s="41" t="s">
        <v>2568</v>
      </c>
      <c r="F401" s="41" t="s">
        <v>1980</v>
      </c>
      <c r="G401" s="41" t="s">
        <v>2571</v>
      </c>
      <c r="H401" s="88">
        <v>70</v>
      </c>
      <c r="I401" s="89" t="s">
        <v>5</v>
      </c>
      <c r="J401" s="89" t="s">
        <v>3217</v>
      </c>
      <c r="K401" s="89" t="s">
        <v>3217</v>
      </c>
      <c r="L401" s="89" t="s">
        <v>3217</v>
      </c>
    </row>
    <row r="402" spans="1:12" x14ac:dyDescent="0.25">
      <c r="A402" s="41" t="s">
        <v>2032</v>
      </c>
      <c r="B402" s="41" t="s">
        <v>1050</v>
      </c>
      <c r="C402" s="41" t="s">
        <v>1051</v>
      </c>
      <c r="D402" s="41" t="s">
        <v>1054</v>
      </c>
      <c r="E402" s="41" t="s">
        <v>2568</v>
      </c>
      <c r="F402" s="41" t="s">
        <v>1980</v>
      </c>
      <c r="G402" s="41" t="s">
        <v>2572</v>
      </c>
      <c r="H402" s="88">
        <v>70</v>
      </c>
      <c r="I402" s="89" t="s">
        <v>5</v>
      </c>
      <c r="J402" s="89" t="s">
        <v>3217</v>
      </c>
      <c r="K402" s="89" t="s">
        <v>3217</v>
      </c>
      <c r="L402" s="89" t="s">
        <v>3217</v>
      </c>
    </row>
    <row r="403" spans="1:12" x14ac:dyDescent="0.25">
      <c r="A403" s="41" t="s">
        <v>2032</v>
      </c>
      <c r="B403" s="41" t="s">
        <v>1184</v>
      </c>
      <c r="C403" s="41" t="s">
        <v>1185</v>
      </c>
      <c r="D403" s="41" t="s">
        <v>1186</v>
      </c>
      <c r="E403" s="41" t="s">
        <v>2573</v>
      </c>
      <c r="F403" s="41" t="s">
        <v>1968</v>
      </c>
      <c r="G403" s="41" t="s">
        <v>2574</v>
      </c>
      <c r="H403" s="88">
        <v>0.25</v>
      </c>
      <c r="I403" s="89" t="s">
        <v>3216</v>
      </c>
      <c r="J403" s="89" t="s">
        <v>3216</v>
      </c>
      <c r="K403" s="89" t="s">
        <v>3216</v>
      </c>
      <c r="L403" s="89" t="s">
        <v>3216</v>
      </c>
    </row>
    <row r="404" spans="1:12" x14ac:dyDescent="0.25">
      <c r="A404" s="41" t="s">
        <v>1959</v>
      </c>
      <c r="B404" s="41" t="s">
        <v>1365</v>
      </c>
      <c r="C404" s="41" t="s">
        <v>1366</v>
      </c>
      <c r="D404" s="41" t="s">
        <v>1367</v>
      </c>
      <c r="E404" s="41" t="s">
        <v>2575</v>
      </c>
      <c r="F404" s="41" t="s">
        <v>1968</v>
      </c>
      <c r="G404" s="41" t="s">
        <v>2576</v>
      </c>
      <c r="H404" s="88">
        <v>100.485</v>
      </c>
      <c r="I404" s="89" t="s">
        <v>5</v>
      </c>
      <c r="J404" s="89" t="s">
        <v>3221</v>
      </c>
      <c r="K404" s="89" t="s">
        <v>3217</v>
      </c>
      <c r="L404" s="89" t="s">
        <v>3221</v>
      </c>
    </row>
    <row r="405" spans="1:12" x14ac:dyDescent="0.25">
      <c r="A405" s="41" t="s">
        <v>2032</v>
      </c>
      <c r="B405" s="41" t="s">
        <v>703</v>
      </c>
      <c r="C405" s="41" t="s">
        <v>704</v>
      </c>
      <c r="D405" s="41" t="s">
        <v>1133</v>
      </c>
      <c r="E405" s="41" t="s">
        <v>2577</v>
      </c>
      <c r="F405" s="41" t="s">
        <v>2114</v>
      </c>
      <c r="G405" s="41" t="s">
        <v>2578</v>
      </c>
      <c r="H405" s="88">
        <v>7</v>
      </c>
      <c r="I405" s="89" t="s">
        <v>3216</v>
      </c>
      <c r="J405" s="89" t="s">
        <v>3216</v>
      </c>
      <c r="K405" s="89" t="s">
        <v>3216</v>
      </c>
      <c r="L405" s="89" t="s">
        <v>3216</v>
      </c>
    </row>
    <row r="406" spans="1:12" x14ac:dyDescent="0.25">
      <c r="A406" s="41" t="s">
        <v>1970</v>
      </c>
      <c r="B406" s="41" t="s">
        <v>1258</v>
      </c>
      <c r="C406" s="41" t="s">
        <v>1259</v>
      </c>
      <c r="D406" s="41" t="s">
        <v>1433</v>
      </c>
      <c r="E406" s="41" t="s">
        <v>2579</v>
      </c>
      <c r="F406" s="41" t="s">
        <v>1972</v>
      </c>
      <c r="G406" s="41" t="s">
        <v>2580</v>
      </c>
      <c r="H406" s="88">
        <v>18</v>
      </c>
      <c r="I406" s="89" t="s">
        <v>23</v>
      </c>
      <c r="J406" s="89" t="s">
        <v>3218</v>
      </c>
      <c r="K406" s="89" t="s">
        <v>3217</v>
      </c>
      <c r="L406" s="89" t="s">
        <v>3217</v>
      </c>
    </row>
    <row r="407" spans="1:12" x14ac:dyDescent="0.25">
      <c r="A407" s="41" t="s">
        <v>1970</v>
      </c>
      <c r="B407" s="41" t="s">
        <v>1258</v>
      </c>
      <c r="C407" s="41" t="s">
        <v>1259</v>
      </c>
      <c r="D407" s="41" t="s">
        <v>1433</v>
      </c>
      <c r="E407" s="41" t="s">
        <v>2579</v>
      </c>
      <c r="F407" s="41" t="s">
        <v>1972</v>
      </c>
      <c r="G407" s="41" t="s">
        <v>2581</v>
      </c>
      <c r="H407" s="88">
        <v>18</v>
      </c>
      <c r="I407" s="89" t="s">
        <v>23</v>
      </c>
      <c r="J407" s="89" t="s">
        <v>3218</v>
      </c>
      <c r="K407" s="89" t="s">
        <v>3217</v>
      </c>
      <c r="L407" s="89" t="s">
        <v>3217</v>
      </c>
    </row>
    <row r="408" spans="1:12" x14ac:dyDescent="0.25">
      <c r="A408" s="41" t="s">
        <v>1970</v>
      </c>
      <c r="B408" s="41" t="s">
        <v>1258</v>
      </c>
      <c r="C408" s="41" t="s">
        <v>1259</v>
      </c>
      <c r="D408" s="41" t="s">
        <v>1433</v>
      </c>
      <c r="E408" s="41" t="s">
        <v>2579</v>
      </c>
      <c r="F408" s="41" t="s">
        <v>1972</v>
      </c>
      <c r="G408" s="41" t="s">
        <v>2582</v>
      </c>
      <c r="H408" s="88">
        <v>18</v>
      </c>
      <c r="I408" s="89" t="s">
        <v>23</v>
      </c>
      <c r="J408" s="89" t="s">
        <v>3218</v>
      </c>
      <c r="K408" s="89" t="s">
        <v>3217</v>
      </c>
      <c r="L408" s="89" t="s">
        <v>3217</v>
      </c>
    </row>
    <row r="409" spans="1:12" x14ac:dyDescent="0.25">
      <c r="A409" s="41" t="s">
        <v>1970</v>
      </c>
      <c r="B409" s="41" t="s">
        <v>1258</v>
      </c>
      <c r="C409" s="41" t="s">
        <v>1259</v>
      </c>
      <c r="D409" s="41" t="s">
        <v>1433</v>
      </c>
      <c r="E409" s="41" t="s">
        <v>2579</v>
      </c>
      <c r="F409" s="41" t="s">
        <v>1972</v>
      </c>
      <c r="G409" s="41" t="s">
        <v>2583</v>
      </c>
      <c r="H409" s="88">
        <v>18</v>
      </c>
      <c r="I409" s="89" t="s">
        <v>23</v>
      </c>
      <c r="J409" s="89" t="s">
        <v>3218</v>
      </c>
      <c r="K409" s="89" t="s">
        <v>3217</v>
      </c>
      <c r="L409" s="89" t="s">
        <v>3217</v>
      </c>
    </row>
    <row r="410" spans="1:12" x14ac:dyDescent="0.25">
      <c r="A410" s="41" t="s">
        <v>1970</v>
      </c>
      <c r="B410" s="41" t="s">
        <v>1258</v>
      </c>
      <c r="C410" s="41" t="s">
        <v>1259</v>
      </c>
      <c r="D410" s="41" t="s">
        <v>1260</v>
      </c>
      <c r="E410" s="41" t="s">
        <v>2584</v>
      </c>
      <c r="F410" s="41" t="s">
        <v>1972</v>
      </c>
      <c r="G410" s="41" t="s">
        <v>2585</v>
      </c>
      <c r="H410" s="88">
        <v>18</v>
      </c>
      <c r="I410" s="89" t="s">
        <v>23</v>
      </c>
      <c r="J410" s="89" t="s">
        <v>3218</v>
      </c>
      <c r="K410" s="89" t="s">
        <v>3218</v>
      </c>
      <c r="L410" s="89" t="s">
        <v>3217</v>
      </c>
    </row>
    <row r="411" spans="1:12" x14ac:dyDescent="0.25">
      <c r="A411" s="41" t="s">
        <v>1970</v>
      </c>
      <c r="B411" s="41" t="s">
        <v>1258</v>
      </c>
      <c r="C411" s="41" t="s">
        <v>1259</v>
      </c>
      <c r="D411" s="41" t="s">
        <v>1260</v>
      </c>
      <c r="E411" s="41" t="s">
        <v>2584</v>
      </c>
      <c r="F411" s="41" t="s">
        <v>1972</v>
      </c>
      <c r="G411" s="41" t="s">
        <v>2586</v>
      </c>
      <c r="H411" s="88">
        <v>18</v>
      </c>
      <c r="I411" s="89" t="s">
        <v>23</v>
      </c>
      <c r="J411" s="89" t="s">
        <v>3218</v>
      </c>
      <c r="K411" s="89" t="s">
        <v>3218</v>
      </c>
      <c r="L411" s="89" t="s">
        <v>3217</v>
      </c>
    </row>
    <row r="412" spans="1:12" x14ac:dyDescent="0.25">
      <c r="A412" s="41" t="s">
        <v>1970</v>
      </c>
      <c r="B412" s="41" t="s">
        <v>1258</v>
      </c>
      <c r="C412" s="41" t="s">
        <v>1259</v>
      </c>
      <c r="D412" s="41" t="s">
        <v>1260</v>
      </c>
      <c r="E412" s="41" t="s">
        <v>2584</v>
      </c>
      <c r="F412" s="41" t="s">
        <v>1972</v>
      </c>
      <c r="G412" s="41" t="s">
        <v>2587</v>
      </c>
      <c r="H412" s="88">
        <v>18</v>
      </c>
      <c r="I412" s="89" t="s">
        <v>23</v>
      </c>
      <c r="J412" s="89" t="s">
        <v>3218</v>
      </c>
      <c r="K412" s="89" t="s">
        <v>3218</v>
      </c>
      <c r="L412" s="89" t="s">
        <v>3217</v>
      </c>
    </row>
    <row r="413" spans="1:12" x14ac:dyDescent="0.25">
      <c r="A413" s="41" t="s">
        <v>1970</v>
      </c>
      <c r="B413" s="41" t="s">
        <v>1258</v>
      </c>
      <c r="C413" s="41" t="s">
        <v>1259</v>
      </c>
      <c r="D413" s="41" t="s">
        <v>1260</v>
      </c>
      <c r="E413" s="41" t="s">
        <v>2584</v>
      </c>
      <c r="F413" s="41" t="s">
        <v>1972</v>
      </c>
      <c r="G413" s="41" t="s">
        <v>2588</v>
      </c>
      <c r="H413" s="88">
        <v>18</v>
      </c>
      <c r="I413" s="89" t="s">
        <v>23</v>
      </c>
      <c r="J413" s="89" t="s">
        <v>3218</v>
      </c>
      <c r="K413" s="89" t="s">
        <v>3218</v>
      </c>
      <c r="L413" s="89" t="s">
        <v>3217</v>
      </c>
    </row>
    <row r="414" spans="1:12" x14ac:dyDescent="0.25">
      <c r="A414" s="41" t="s">
        <v>1970</v>
      </c>
      <c r="B414" s="41" t="s">
        <v>1258</v>
      </c>
      <c r="C414" s="41" t="s">
        <v>1259</v>
      </c>
      <c r="D414" s="41" t="s">
        <v>1260</v>
      </c>
      <c r="E414" s="41" t="s">
        <v>2584</v>
      </c>
      <c r="F414" s="41" t="s">
        <v>1972</v>
      </c>
      <c r="G414" s="41" t="s">
        <v>2589</v>
      </c>
      <c r="H414" s="88">
        <v>19</v>
      </c>
      <c r="I414" s="89" t="s">
        <v>23</v>
      </c>
      <c r="J414" s="89" t="s">
        <v>3218</v>
      </c>
      <c r="K414" s="89" t="s">
        <v>3218</v>
      </c>
      <c r="L414" s="89" t="s">
        <v>3217</v>
      </c>
    </row>
    <row r="415" spans="1:12" x14ac:dyDescent="0.25">
      <c r="A415" s="41" t="s">
        <v>1970</v>
      </c>
      <c r="B415" s="41" t="s">
        <v>1258</v>
      </c>
      <c r="C415" s="41" t="s">
        <v>1259</v>
      </c>
      <c r="D415" s="41" t="s">
        <v>1260</v>
      </c>
      <c r="E415" s="41" t="s">
        <v>2584</v>
      </c>
      <c r="F415" s="41" t="s">
        <v>1972</v>
      </c>
      <c r="G415" s="41" t="s">
        <v>2590</v>
      </c>
      <c r="H415" s="88">
        <v>19</v>
      </c>
      <c r="I415" s="89" t="s">
        <v>23</v>
      </c>
      <c r="J415" s="89" t="s">
        <v>3218</v>
      </c>
      <c r="K415" s="89" t="s">
        <v>3218</v>
      </c>
      <c r="L415" s="89" t="s">
        <v>3217</v>
      </c>
    </row>
    <row r="416" spans="1:12" x14ac:dyDescent="0.25">
      <c r="A416" s="41" t="s">
        <v>1970</v>
      </c>
      <c r="B416" s="41" t="s">
        <v>1258</v>
      </c>
      <c r="C416" s="41" t="s">
        <v>1259</v>
      </c>
      <c r="D416" s="41" t="s">
        <v>1437</v>
      </c>
      <c r="E416" s="41" t="s">
        <v>2591</v>
      </c>
      <c r="F416" s="41" t="s">
        <v>1972</v>
      </c>
      <c r="G416" s="41" t="s">
        <v>2592</v>
      </c>
      <c r="H416" s="88">
        <v>21</v>
      </c>
      <c r="I416" s="89" t="s">
        <v>23</v>
      </c>
      <c r="J416" s="89" t="s">
        <v>3218</v>
      </c>
      <c r="K416" s="89" t="s">
        <v>3217</v>
      </c>
      <c r="L416" s="89" t="s">
        <v>3217</v>
      </c>
    </row>
    <row r="417" spans="1:12" x14ac:dyDescent="0.25">
      <c r="A417" s="41" t="s">
        <v>1970</v>
      </c>
      <c r="B417" s="41" t="s">
        <v>1258</v>
      </c>
      <c r="C417" s="41" t="s">
        <v>1259</v>
      </c>
      <c r="D417" s="41" t="s">
        <v>1437</v>
      </c>
      <c r="E417" s="41" t="s">
        <v>2591</v>
      </c>
      <c r="F417" s="41" t="s">
        <v>1972</v>
      </c>
      <c r="G417" s="41" t="s">
        <v>2593</v>
      </c>
      <c r="H417" s="88">
        <v>21</v>
      </c>
      <c r="I417" s="89" t="s">
        <v>23</v>
      </c>
      <c r="J417" s="89" t="s">
        <v>3218</v>
      </c>
      <c r="K417" s="89" t="s">
        <v>3217</v>
      </c>
      <c r="L417" s="89" t="s">
        <v>3217</v>
      </c>
    </row>
    <row r="418" spans="1:12" x14ac:dyDescent="0.25">
      <c r="A418" s="41" t="s">
        <v>1970</v>
      </c>
      <c r="B418" s="41" t="s">
        <v>1438</v>
      </c>
      <c r="C418" s="41" t="s">
        <v>1439</v>
      </c>
      <c r="D418" s="41" t="s">
        <v>1440</v>
      </c>
      <c r="E418" s="41" t="s">
        <v>2594</v>
      </c>
      <c r="F418" s="41" t="s">
        <v>2003</v>
      </c>
      <c r="G418" s="41" t="s">
        <v>2595</v>
      </c>
      <c r="H418" s="88">
        <v>18</v>
      </c>
      <c r="I418" s="89" t="s">
        <v>3216</v>
      </c>
      <c r="J418" s="89" t="s">
        <v>3216</v>
      </c>
      <c r="K418" s="89" t="s">
        <v>3216</v>
      </c>
      <c r="L418" s="89" t="s">
        <v>3216</v>
      </c>
    </row>
    <row r="419" spans="1:12" x14ac:dyDescent="0.25">
      <c r="A419" s="41" t="s">
        <v>2006</v>
      </c>
      <c r="B419" s="41" t="s">
        <v>1823</v>
      </c>
      <c r="C419" s="41" t="s">
        <v>1824</v>
      </c>
      <c r="D419" s="41" t="s">
        <v>1825</v>
      </c>
      <c r="E419" s="41" t="s">
        <v>2596</v>
      </c>
      <c r="F419" s="41" t="s">
        <v>2018</v>
      </c>
      <c r="G419" s="41" t="s">
        <v>2597</v>
      </c>
      <c r="H419" s="88">
        <v>35</v>
      </c>
      <c r="I419" s="89" t="s">
        <v>23</v>
      </c>
      <c r="J419" s="89" t="s">
        <v>3218</v>
      </c>
      <c r="K419" s="89" t="s">
        <v>3217</v>
      </c>
      <c r="L419" s="89" t="s">
        <v>3219</v>
      </c>
    </row>
    <row r="420" spans="1:12" x14ac:dyDescent="0.25">
      <c r="A420" s="41" t="s">
        <v>1955</v>
      </c>
      <c r="B420" s="41" t="s">
        <v>1511</v>
      </c>
      <c r="C420" s="41" t="s">
        <v>1512</v>
      </c>
      <c r="D420" s="41" t="s">
        <v>1513</v>
      </c>
      <c r="E420" s="41" t="s">
        <v>2598</v>
      </c>
      <c r="F420" s="41" t="s">
        <v>1961</v>
      </c>
      <c r="G420" s="41" t="s">
        <v>2599</v>
      </c>
      <c r="H420" s="88">
        <v>258</v>
      </c>
      <c r="I420" s="89" t="s">
        <v>5</v>
      </c>
      <c r="J420" s="89" t="s">
        <v>3217</v>
      </c>
      <c r="K420" s="89" t="s">
        <v>3217</v>
      </c>
      <c r="L420" s="89" t="s">
        <v>3217</v>
      </c>
    </row>
    <row r="421" spans="1:12" x14ac:dyDescent="0.25">
      <c r="A421" s="41" t="s">
        <v>1955</v>
      </c>
      <c r="B421" s="41" t="s">
        <v>1511</v>
      </c>
      <c r="C421" s="41" t="s">
        <v>1512</v>
      </c>
      <c r="D421" s="41" t="s">
        <v>1513</v>
      </c>
      <c r="E421" s="41" t="s">
        <v>2598</v>
      </c>
      <c r="F421" s="41" t="s">
        <v>1961</v>
      </c>
      <c r="G421" s="41" t="s">
        <v>2600</v>
      </c>
      <c r="H421" s="88">
        <v>258</v>
      </c>
      <c r="I421" s="89" t="s">
        <v>5</v>
      </c>
      <c r="J421" s="89" t="s">
        <v>3217</v>
      </c>
      <c r="K421" s="89" t="s">
        <v>3217</v>
      </c>
      <c r="L421" s="89" t="s">
        <v>3217</v>
      </c>
    </row>
    <row r="422" spans="1:12" x14ac:dyDescent="0.25">
      <c r="A422" s="41" t="s">
        <v>1955</v>
      </c>
      <c r="B422" s="41" t="s">
        <v>1511</v>
      </c>
      <c r="C422" s="41" t="s">
        <v>1512</v>
      </c>
      <c r="D422" s="41" t="s">
        <v>1513</v>
      </c>
      <c r="E422" s="41" t="s">
        <v>2598</v>
      </c>
      <c r="F422" s="41" t="s">
        <v>1980</v>
      </c>
      <c r="G422" s="41" t="s">
        <v>2601</v>
      </c>
      <c r="H422" s="88">
        <v>282</v>
      </c>
      <c r="I422" s="89" t="s">
        <v>5</v>
      </c>
      <c r="J422" s="89" t="s">
        <v>3217</v>
      </c>
      <c r="K422" s="89" t="s">
        <v>3217</v>
      </c>
      <c r="L422" s="89" t="s">
        <v>3217</v>
      </c>
    </row>
    <row r="423" spans="1:12" x14ac:dyDescent="0.25">
      <c r="A423" s="41" t="s">
        <v>1955</v>
      </c>
      <c r="B423" s="41" t="s">
        <v>1511</v>
      </c>
      <c r="C423" s="41" t="s">
        <v>1512</v>
      </c>
      <c r="D423" s="41" t="s">
        <v>1513</v>
      </c>
      <c r="E423" s="41" t="s">
        <v>2598</v>
      </c>
      <c r="F423" s="41" t="s">
        <v>1980</v>
      </c>
      <c r="G423" s="41" t="s">
        <v>2602</v>
      </c>
      <c r="H423" s="88">
        <v>110</v>
      </c>
      <c r="I423" s="89" t="s">
        <v>5</v>
      </c>
      <c r="J423" s="89" t="s">
        <v>3220</v>
      </c>
      <c r="K423" s="89" t="s">
        <v>3217</v>
      </c>
      <c r="L423" s="89" t="s">
        <v>3217</v>
      </c>
    </row>
    <row r="424" spans="1:12" x14ac:dyDescent="0.25">
      <c r="A424" s="41" t="s">
        <v>1955</v>
      </c>
      <c r="B424" s="41" t="s">
        <v>1511</v>
      </c>
      <c r="C424" s="41" t="s">
        <v>1512</v>
      </c>
      <c r="D424" s="41" t="s">
        <v>1513</v>
      </c>
      <c r="E424" s="41" t="s">
        <v>2598</v>
      </c>
      <c r="F424" s="41" t="s">
        <v>1980</v>
      </c>
      <c r="G424" s="41" t="s">
        <v>2603</v>
      </c>
      <c r="H424" s="88">
        <v>250</v>
      </c>
      <c r="I424" s="89" t="s">
        <v>5</v>
      </c>
      <c r="J424" s="89" t="s">
        <v>3220</v>
      </c>
      <c r="K424" s="89" t="s">
        <v>3217</v>
      </c>
      <c r="L424" s="89" t="s">
        <v>3217</v>
      </c>
    </row>
    <row r="425" spans="1:12" x14ac:dyDescent="0.25">
      <c r="A425" s="41" t="s">
        <v>1975</v>
      </c>
      <c r="B425" s="41" t="s">
        <v>1614</v>
      </c>
      <c r="C425" s="41" t="s">
        <v>1615</v>
      </c>
      <c r="D425" s="41" t="s">
        <v>1616</v>
      </c>
      <c r="E425" s="41" t="s">
        <v>468</v>
      </c>
      <c r="F425" s="41" t="s">
        <v>1957</v>
      </c>
      <c r="G425" s="41" t="s">
        <v>2604</v>
      </c>
      <c r="H425" s="88">
        <v>10.07</v>
      </c>
      <c r="I425" s="89" t="s">
        <v>5</v>
      </c>
      <c r="J425" s="89" t="s">
        <v>3217</v>
      </c>
      <c r="K425" s="89" t="s">
        <v>3217</v>
      </c>
      <c r="L425" s="89" t="s">
        <v>3217</v>
      </c>
    </row>
    <row r="426" spans="1:12" x14ac:dyDescent="0.25">
      <c r="A426" s="41" t="s">
        <v>1975</v>
      </c>
      <c r="B426" s="41" t="s">
        <v>1614</v>
      </c>
      <c r="C426" s="41" t="s">
        <v>1615</v>
      </c>
      <c r="D426" s="41" t="s">
        <v>1616</v>
      </c>
      <c r="E426" s="41" t="s">
        <v>468</v>
      </c>
      <c r="F426" s="41" t="s">
        <v>1957</v>
      </c>
      <c r="G426" s="41" t="s">
        <v>2605</v>
      </c>
      <c r="H426" s="88">
        <v>10.07</v>
      </c>
      <c r="I426" s="89" t="s">
        <v>5</v>
      </c>
      <c r="J426" s="89" t="s">
        <v>3217</v>
      </c>
      <c r="K426" s="89" t="s">
        <v>3217</v>
      </c>
      <c r="L426" s="89" t="s">
        <v>3217</v>
      </c>
    </row>
    <row r="427" spans="1:12" x14ac:dyDescent="0.25">
      <c r="A427" s="41" t="s">
        <v>1975</v>
      </c>
      <c r="B427" s="41" t="s">
        <v>1614</v>
      </c>
      <c r="C427" s="41" t="s">
        <v>1615</v>
      </c>
      <c r="D427" s="41" t="s">
        <v>1616</v>
      </c>
      <c r="E427" s="41" t="s">
        <v>468</v>
      </c>
      <c r="F427" s="41" t="s">
        <v>1957</v>
      </c>
      <c r="G427" s="41" t="s">
        <v>2606</v>
      </c>
      <c r="H427" s="88">
        <v>10.07</v>
      </c>
      <c r="I427" s="89" t="s">
        <v>5</v>
      </c>
      <c r="J427" s="89" t="s">
        <v>3217</v>
      </c>
      <c r="K427" s="89" t="s">
        <v>3217</v>
      </c>
      <c r="L427" s="89" t="s">
        <v>3217</v>
      </c>
    </row>
    <row r="428" spans="1:12" x14ac:dyDescent="0.25">
      <c r="A428" s="41" t="s">
        <v>1975</v>
      </c>
      <c r="B428" s="41" t="s">
        <v>1614</v>
      </c>
      <c r="C428" s="41" t="s">
        <v>1615</v>
      </c>
      <c r="D428" s="41" t="s">
        <v>1616</v>
      </c>
      <c r="E428" s="41" t="s">
        <v>468</v>
      </c>
      <c r="F428" s="41" t="s">
        <v>1957</v>
      </c>
      <c r="G428" s="41" t="s">
        <v>2607</v>
      </c>
      <c r="H428" s="88">
        <v>10.07</v>
      </c>
      <c r="I428" s="89" t="s">
        <v>5</v>
      </c>
      <c r="J428" s="89" t="s">
        <v>3217</v>
      </c>
      <c r="K428" s="89" t="s">
        <v>3217</v>
      </c>
      <c r="L428" s="89" t="s">
        <v>3217</v>
      </c>
    </row>
    <row r="429" spans="1:12" x14ac:dyDescent="0.25">
      <c r="A429" s="41" t="s">
        <v>1975</v>
      </c>
      <c r="B429" s="41" t="s">
        <v>1614</v>
      </c>
      <c r="C429" s="41" t="s">
        <v>1615</v>
      </c>
      <c r="D429" s="41" t="s">
        <v>1616</v>
      </c>
      <c r="E429" s="41" t="s">
        <v>468</v>
      </c>
      <c r="F429" s="41" t="s">
        <v>1957</v>
      </c>
      <c r="G429" s="41" t="s">
        <v>2608</v>
      </c>
      <c r="H429" s="88">
        <v>10.07</v>
      </c>
      <c r="I429" s="89" t="s">
        <v>5</v>
      </c>
      <c r="J429" s="89" t="s">
        <v>3217</v>
      </c>
      <c r="K429" s="89" t="s">
        <v>3217</v>
      </c>
      <c r="L429" s="89" t="s">
        <v>3217</v>
      </c>
    </row>
    <row r="430" spans="1:12" x14ac:dyDescent="0.25">
      <c r="A430" s="41" t="s">
        <v>1966</v>
      </c>
      <c r="B430" s="41" t="s">
        <v>1279</v>
      </c>
      <c r="C430" s="41" t="s">
        <v>1280</v>
      </c>
      <c r="D430" s="41" t="s">
        <v>1281</v>
      </c>
      <c r="E430" s="41" t="s">
        <v>2609</v>
      </c>
      <c r="F430" s="41" t="s">
        <v>1968</v>
      </c>
      <c r="G430" s="41" t="s">
        <v>2610</v>
      </c>
      <c r="H430" s="88">
        <v>22.8</v>
      </c>
      <c r="I430" s="89" t="s">
        <v>5</v>
      </c>
      <c r="J430" s="89" t="s">
        <v>3217</v>
      </c>
      <c r="K430" s="89" t="s">
        <v>3219</v>
      </c>
      <c r="L430" s="89" t="s">
        <v>3219</v>
      </c>
    </row>
    <row r="431" spans="1:12" x14ac:dyDescent="0.25">
      <c r="A431" s="41" t="s">
        <v>2006</v>
      </c>
      <c r="B431" s="41" t="s">
        <v>1758</v>
      </c>
      <c r="C431" s="41" t="s">
        <v>1759</v>
      </c>
      <c r="D431" s="41" t="s">
        <v>1760</v>
      </c>
      <c r="E431" s="41" t="s">
        <v>2611</v>
      </c>
      <c r="F431" s="41" t="s">
        <v>1957</v>
      </c>
      <c r="G431" s="41" t="s">
        <v>2612</v>
      </c>
      <c r="H431" s="88">
        <v>15</v>
      </c>
      <c r="I431" s="89" t="s">
        <v>5</v>
      </c>
      <c r="J431" s="89" t="s">
        <v>3217</v>
      </c>
      <c r="K431" s="89" t="s">
        <v>3217</v>
      </c>
      <c r="L431" s="89" t="s">
        <v>3217</v>
      </c>
    </row>
    <row r="432" spans="1:12" x14ac:dyDescent="0.25">
      <c r="A432" s="41" t="s">
        <v>2032</v>
      </c>
      <c r="B432" s="41" t="s">
        <v>1109</v>
      </c>
      <c r="C432" s="41" t="s">
        <v>1110</v>
      </c>
      <c r="D432" s="41" t="s">
        <v>1111</v>
      </c>
      <c r="E432" s="41" t="s">
        <v>2613</v>
      </c>
      <c r="F432" s="41" t="s">
        <v>2051</v>
      </c>
      <c r="G432" s="41" t="s">
        <v>2614</v>
      </c>
      <c r="H432" s="88">
        <v>1</v>
      </c>
      <c r="I432" s="89" t="s">
        <v>3216</v>
      </c>
      <c r="J432" s="89" t="s">
        <v>3216</v>
      </c>
      <c r="K432" s="89" t="s">
        <v>3216</v>
      </c>
      <c r="L432" s="89" t="s">
        <v>3216</v>
      </c>
    </row>
    <row r="433" spans="1:12" x14ac:dyDescent="0.25">
      <c r="A433" s="41" t="s">
        <v>1959</v>
      </c>
      <c r="B433" s="41" t="s">
        <v>1352</v>
      </c>
      <c r="C433" s="41" t="s">
        <v>1353</v>
      </c>
      <c r="D433" s="41" t="s">
        <v>1354</v>
      </c>
      <c r="E433" s="41" t="s">
        <v>2615</v>
      </c>
      <c r="F433" s="41" t="s">
        <v>1972</v>
      </c>
      <c r="G433" s="41" t="s">
        <v>2616</v>
      </c>
      <c r="H433" s="88">
        <v>360</v>
      </c>
      <c r="I433" s="89" t="s">
        <v>23</v>
      </c>
      <c r="J433" s="89" t="s">
        <v>3218</v>
      </c>
      <c r="K433" s="89" t="s">
        <v>3217</v>
      </c>
      <c r="L433" s="89" t="s">
        <v>3217</v>
      </c>
    </row>
    <row r="434" spans="1:12" x14ac:dyDescent="0.25">
      <c r="A434" s="41" t="s">
        <v>1959</v>
      </c>
      <c r="B434" s="41" t="s">
        <v>1352</v>
      </c>
      <c r="C434" s="41" t="s">
        <v>1353</v>
      </c>
      <c r="D434" s="41" t="s">
        <v>1354</v>
      </c>
      <c r="E434" s="41" t="s">
        <v>2615</v>
      </c>
      <c r="F434" s="41" t="s">
        <v>1972</v>
      </c>
      <c r="G434" s="41" t="s">
        <v>2617</v>
      </c>
      <c r="H434" s="88">
        <v>360</v>
      </c>
      <c r="I434" s="89" t="s">
        <v>23</v>
      </c>
      <c r="J434" s="89" t="s">
        <v>3218</v>
      </c>
      <c r="K434" s="89" t="s">
        <v>3217</v>
      </c>
      <c r="L434" s="89" t="s">
        <v>3217</v>
      </c>
    </row>
    <row r="435" spans="1:12" x14ac:dyDescent="0.25">
      <c r="A435" s="41" t="s">
        <v>1959</v>
      </c>
      <c r="B435" s="41" t="s">
        <v>1352</v>
      </c>
      <c r="C435" s="41" t="s">
        <v>1353</v>
      </c>
      <c r="D435" s="41" t="s">
        <v>1354</v>
      </c>
      <c r="E435" s="41" t="s">
        <v>2615</v>
      </c>
      <c r="F435" s="41" t="s">
        <v>1972</v>
      </c>
      <c r="G435" s="41" t="s">
        <v>2618</v>
      </c>
      <c r="H435" s="88">
        <v>360</v>
      </c>
      <c r="I435" s="89" t="s">
        <v>23</v>
      </c>
      <c r="J435" s="89" t="s">
        <v>3218</v>
      </c>
      <c r="K435" s="89" t="s">
        <v>3217</v>
      </c>
      <c r="L435" s="89" t="s">
        <v>3217</v>
      </c>
    </row>
    <row r="436" spans="1:12" x14ac:dyDescent="0.25">
      <c r="A436" s="41" t="s">
        <v>1959</v>
      </c>
      <c r="B436" s="41" t="s">
        <v>1352</v>
      </c>
      <c r="C436" s="41" t="s">
        <v>1353</v>
      </c>
      <c r="D436" s="41" t="s">
        <v>1354</v>
      </c>
      <c r="E436" s="41" t="s">
        <v>2615</v>
      </c>
      <c r="F436" s="41" t="s">
        <v>1972</v>
      </c>
      <c r="G436" s="41" t="s">
        <v>2619</v>
      </c>
      <c r="H436" s="88">
        <v>360</v>
      </c>
      <c r="I436" s="89" t="s">
        <v>23</v>
      </c>
      <c r="J436" s="89" t="s">
        <v>3218</v>
      </c>
      <c r="K436" s="89" t="s">
        <v>3217</v>
      </c>
      <c r="L436" s="89" t="s">
        <v>3217</v>
      </c>
    </row>
    <row r="437" spans="1:12" x14ac:dyDescent="0.25">
      <c r="A437" s="41" t="s">
        <v>2032</v>
      </c>
      <c r="B437" s="41" t="s">
        <v>1171</v>
      </c>
      <c r="C437" s="41" t="s">
        <v>1172</v>
      </c>
      <c r="D437" s="41" t="s">
        <v>1174</v>
      </c>
      <c r="E437" s="41" t="s">
        <v>2620</v>
      </c>
      <c r="F437" s="41" t="s">
        <v>1968</v>
      </c>
      <c r="G437" s="41" t="s">
        <v>2621</v>
      </c>
      <c r="H437" s="88">
        <v>50.4</v>
      </c>
      <c r="I437" s="89" t="s">
        <v>5</v>
      </c>
      <c r="J437" s="89" t="s">
        <v>3217</v>
      </c>
      <c r="K437" s="89" t="s">
        <v>3220</v>
      </c>
      <c r="L437" s="89" t="s">
        <v>3219</v>
      </c>
    </row>
    <row r="438" spans="1:12" x14ac:dyDescent="0.25">
      <c r="A438" s="41" t="s">
        <v>1970</v>
      </c>
      <c r="B438" s="41" t="s">
        <v>1489</v>
      </c>
      <c r="C438" s="41" t="s">
        <v>1490</v>
      </c>
      <c r="D438" s="41" t="s">
        <v>1491</v>
      </c>
      <c r="E438" s="41" t="s">
        <v>2622</v>
      </c>
      <c r="F438" s="41" t="s">
        <v>2018</v>
      </c>
      <c r="G438" s="41" t="s">
        <v>2623</v>
      </c>
      <c r="H438" s="88">
        <v>1.1499999999999999</v>
      </c>
      <c r="I438" s="89" t="s">
        <v>23</v>
      </c>
      <c r="J438" s="89" t="s">
        <v>3218</v>
      </c>
      <c r="K438" s="89" t="s">
        <v>3217</v>
      </c>
      <c r="L438" s="89" t="s">
        <v>3219</v>
      </c>
    </row>
    <row r="439" spans="1:12" x14ac:dyDescent="0.25">
      <c r="A439" s="41" t="s">
        <v>1992</v>
      </c>
      <c r="B439" s="41" t="s">
        <v>1879</v>
      </c>
      <c r="C439" s="41" t="s">
        <v>1880</v>
      </c>
      <c r="D439" s="41" t="s">
        <v>1881</v>
      </c>
      <c r="E439" s="41" t="s">
        <v>2624</v>
      </c>
      <c r="F439" s="41" t="s">
        <v>1961</v>
      </c>
      <c r="G439" s="41" t="s">
        <v>2625</v>
      </c>
      <c r="H439" s="88">
        <v>38.200000000000003</v>
      </c>
      <c r="I439" s="89" t="s">
        <v>5</v>
      </c>
      <c r="J439" s="89" t="s">
        <v>3217</v>
      </c>
      <c r="K439" s="89" t="s">
        <v>3217</v>
      </c>
      <c r="L439" s="89" t="s">
        <v>3217</v>
      </c>
    </row>
    <row r="440" spans="1:12" x14ac:dyDescent="0.25">
      <c r="A440" s="41" t="s">
        <v>1992</v>
      </c>
      <c r="B440" s="41" t="s">
        <v>1879</v>
      </c>
      <c r="C440" s="41" t="s">
        <v>1880</v>
      </c>
      <c r="D440" s="41" t="s">
        <v>1881</v>
      </c>
      <c r="E440" s="41" t="s">
        <v>2624</v>
      </c>
      <c r="F440" s="41" t="s">
        <v>1961</v>
      </c>
      <c r="G440" s="41" t="s">
        <v>2626</v>
      </c>
      <c r="H440" s="88">
        <v>38.200000000000003</v>
      </c>
      <c r="I440" s="89" t="s">
        <v>5</v>
      </c>
      <c r="J440" s="89" t="s">
        <v>3217</v>
      </c>
      <c r="K440" s="89" t="s">
        <v>3217</v>
      </c>
      <c r="L440" s="89" t="s">
        <v>3217</v>
      </c>
    </row>
    <row r="441" spans="1:12" x14ac:dyDescent="0.25">
      <c r="A441" s="41" t="s">
        <v>1992</v>
      </c>
      <c r="B441" s="41" t="s">
        <v>1879</v>
      </c>
      <c r="C441" s="41" t="s">
        <v>1880</v>
      </c>
      <c r="D441" s="41" t="s">
        <v>1881</v>
      </c>
      <c r="E441" s="41" t="s">
        <v>2624</v>
      </c>
      <c r="F441" s="41" t="s">
        <v>1980</v>
      </c>
      <c r="G441" s="41" t="s">
        <v>2627</v>
      </c>
      <c r="H441" s="88">
        <v>48.7</v>
      </c>
      <c r="I441" s="89" t="s">
        <v>5</v>
      </c>
      <c r="J441" s="89" t="s">
        <v>3217</v>
      </c>
      <c r="K441" s="89" t="s">
        <v>3217</v>
      </c>
      <c r="L441" s="89" t="s">
        <v>3217</v>
      </c>
    </row>
    <row r="442" spans="1:12" x14ac:dyDescent="0.25">
      <c r="A442" s="41" t="s">
        <v>1959</v>
      </c>
      <c r="B442" s="41" t="s">
        <v>1343</v>
      </c>
      <c r="C442" s="41" t="s">
        <v>1344</v>
      </c>
      <c r="D442" s="41" t="s">
        <v>1345</v>
      </c>
      <c r="E442" s="41" t="s">
        <v>2628</v>
      </c>
      <c r="F442" s="41" t="s">
        <v>1972</v>
      </c>
      <c r="G442" s="41" t="s">
        <v>2629</v>
      </c>
      <c r="H442" s="88">
        <v>236</v>
      </c>
      <c r="I442" s="89" t="s">
        <v>23</v>
      </c>
      <c r="J442" s="89" t="s">
        <v>3218</v>
      </c>
      <c r="K442" s="89" t="s">
        <v>3217</v>
      </c>
      <c r="L442" s="89" t="s">
        <v>3221</v>
      </c>
    </row>
    <row r="443" spans="1:12" x14ac:dyDescent="0.25">
      <c r="A443" s="41" t="s">
        <v>1959</v>
      </c>
      <c r="B443" s="41" t="s">
        <v>1343</v>
      </c>
      <c r="C443" s="41" t="s">
        <v>1344</v>
      </c>
      <c r="D443" s="41" t="s">
        <v>1345</v>
      </c>
      <c r="E443" s="41" t="s">
        <v>2628</v>
      </c>
      <c r="F443" s="41" t="s">
        <v>1972</v>
      </c>
      <c r="G443" s="41" t="s">
        <v>2630</v>
      </c>
      <c r="H443" s="88">
        <v>236</v>
      </c>
      <c r="I443" s="89" t="s">
        <v>5</v>
      </c>
      <c r="J443" s="89" t="s">
        <v>3221</v>
      </c>
      <c r="K443" s="89" t="s">
        <v>3217</v>
      </c>
      <c r="L443" s="89" t="s">
        <v>3217</v>
      </c>
    </row>
    <row r="444" spans="1:12" x14ac:dyDescent="0.25">
      <c r="A444" s="41" t="s">
        <v>1975</v>
      </c>
      <c r="B444" s="41" t="s">
        <v>2631</v>
      </c>
      <c r="C444" s="41" t="s">
        <v>2632</v>
      </c>
      <c r="D444" s="41" t="s">
        <v>1601</v>
      </c>
      <c r="E444" s="41" t="s">
        <v>2633</v>
      </c>
      <c r="F444" s="41" t="s">
        <v>1961</v>
      </c>
      <c r="G444" s="41" t="s">
        <v>2634</v>
      </c>
      <c r="H444" s="88">
        <v>53.8</v>
      </c>
      <c r="I444" s="89" t="s">
        <v>5</v>
      </c>
      <c r="J444" s="89" t="s">
        <v>3217</v>
      </c>
      <c r="K444" s="89" t="s">
        <v>3217</v>
      </c>
      <c r="L444" s="89" t="s">
        <v>3217</v>
      </c>
    </row>
    <row r="445" spans="1:12" x14ac:dyDescent="0.25">
      <c r="A445" s="41" t="s">
        <v>1975</v>
      </c>
      <c r="B445" s="41" t="s">
        <v>2631</v>
      </c>
      <c r="C445" s="41" t="s">
        <v>2632</v>
      </c>
      <c r="D445" s="41" t="s">
        <v>1601</v>
      </c>
      <c r="E445" s="41" t="s">
        <v>2633</v>
      </c>
      <c r="F445" s="41" t="s">
        <v>1961</v>
      </c>
      <c r="G445" s="41" t="s">
        <v>2635</v>
      </c>
      <c r="H445" s="88">
        <v>54.2</v>
      </c>
      <c r="I445" s="89" t="s">
        <v>5</v>
      </c>
      <c r="J445" s="89" t="s">
        <v>3217</v>
      </c>
      <c r="K445" s="89" t="s">
        <v>3217</v>
      </c>
      <c r="L445" s="89" t="s">
        <v>3217</v>
      </c>
    </row>
    <row r="446" spans="1:12" x14ac:dyDescent="0.25">
      <c r="A446" s="41" t="s">
        <v>1975</v>
      </c>
      <c r="B446" s="41" t="s">
        <v>1599</v>
      </c>
      <c r="C446" s="41" t="s">
        <v>1600</v>
      </c>
      <c r="D446" s="41" t="s">
        <v>1601</v>
      </c>
      <c r="E446" s="41" t="s">
        <v>2633</v>
      </c>
      <c r="F446" s="41" t="s">
        <v>1961</v>
      </c>
      <c r="G446" s="41" t="s">
        <v>2636</v>
      </c>
      <c r="H446" s="88">
        <v>50.46</v>
      </c>
      <c r="I446" s="89" t="s">
        <v>5</v>
      </c>
      <c r="J446" s="89" t="s">
        <v>3217</v>
      </c>
      <c r="K446" s="89" t="s">
        <v>3217</v>
      </c>
      <c r="L446" s="89" t="s">
        <v>3217</v>
      </c>
    </row>
    <row r="447" spans="1:12" x14ac:dyDescent="0.25">
      <c r="A447" s="41" t="s">
        <v>2032</v>
      </c>
      <c r="B447" s="41" t="s">
        <v>1118</v>
      </c>
      <c r="C447" s="41" t="s">
        <v>1119</v>
      </c>
      <c r="D447" s="41" t="s">
        <v>1120</v>
      </c>
      <c r="E447" s="41" t="s">
        <v>2637</v>
      </c>
      <c r="F447" s="41" t="s">
        <v>2051</v>
      </c>
      <c r="G447" s="41" t="s">
        <v>2638</v>
      </c>
      <c r="H447" s="88">
        <v>2.4</v>
      </c>
      <c r="I447" s="89" t="s">
        <v>5</v>
      </c>
      <c r="J447" s="89" t="s">
        <v>3220</v>
      </c>
      <c r="K447" s="89" t="s">
        <v>3217</v>
      </c>
      <c r="L447" s="89" t="s">
        <v>3217</v>
      </c>
    </row>
    <row r="448" spans="1:12" x14ac:dyDescent="0.25">
      <c r="A448" s="41" t="s">
        <v>1975</v>
      </c>
      <c r="B448" s="41" t="s">
        <v>1581</v>
      </c>
      <c r="C448" s="41" t="s">
        <v>1582</v>
      </c>
      <c r="D448" s="41" t="s">
        <v>1583</v>
      </c>
      <c r="E448" s="41" t="s">
        <v>2639</v>
      </c>
      <c r="F448" s="41" t="s">
        <v>1957</v>
      </c>
      <c r="G448" s="41" t="s">
        <v>2640</v>
      </c>
      <c r="H448" s="88">
        <v>10.135999999999999</v>
      </c>
      <c r="I448" s="89" t="s">
        <v>5</v>
      </c>
      <c r="J448" s="89" t="s">
        <v>3217</v>
      </c>
      <c r="K448" s="89" t="s">
        <v>3217</v>
      </c>
      <c r="L448" s="89" t="s">
        <v>3217</v>
      </c>
    </row>
    <row r="449" spans="1:12" x14ac:dyDescent="0.25">
      <c r="A449" s="41" t="s">
        <v>1975</v>
      </c>
      <c r="B449" s="41" t="s">
        <v>1581</v>
      </c>
      <c r="C449" s="41" t="s">
        <v>1582</v>
      </c>
      <c r="D449" s="41" t="s">
        <v>1583</v>
      </c>
      <c r="E449" s="41" t="s">
        <v>2639</v>
      </c>
      <c r="F449" s="41" t="s">
        <v>1957</v>
      </c>
      <c r="G449" s="41" t="s">
        <v>2641</v>
      </c>
      <c r="H449" s="88">
        <v>10.135999999999999</v>
      </c>
      <c r="I449" s="89" t="s">
        <v>5</v>
      </c>
      <c r="J449" s="89" t="s">
        <v>3217</v>
      </c>
      <c r="K449" s="89" t="s">
        <v>3217</v>
      </c>
      <c r="L449" s="89" t="s">
        <v>3217</v>
      </c>
    </row>
    <row r="450" spans="1:12" x14ac:dyDescent="0.25">
      <c r="A450" s="41" t="s">
        <v>1975</v>
      </c>
      <c r="B450" s="41" t="s">
        <v>1581</v>
      </c>
      <c r="C450" s="41" t="s">
        <v>1582</v>
      </c>
      <c r="D450" s="41" t="s">
        <v>1583</v>
      </c>
      <c r="E450" s="41" t="s">
        <v>2639</v>
      </c>
      <c r="F450" s="41" t="s">
        <v>1957</v>
      </c>
      <c r="G450" s="41" t="s">
        <v>2642</v>
      </c>
      <c r="H450" s="88">
        <v>10.135999999999999</v>
      </c>
      <c r="I450" s="89" t="s">
        <v>5</v>
      </c>
      <c r="J450" s="89" t="s">
        <v>3217</v>
      </c>
      <c r="K450" s="89" t="s">
        <v>3217</v>
      </c>
      <c r="L450" s="89" t="s">
        <v>3217</v>
      </c>
    </row>
    <row r="451" spans="1:12" x14ac:dyDescent="0.25">
      <c r="A451" s="41" t="s">
        <v>1975</v>
      </c>
      <c r="B451" s="41" t="s">
        <v>1581</v>
      </c>
      <c r="C451" s="41" t="s">
        <v>1582</v>
      </c>
      <c r="D451" s="41" t="s">
        <v>1583</v>
      </c>
      <c r="E451" s="41" t="s">
        <v>2639</v>
      </c>
      <c r="F451" s="41" t="s">
        <v>1957</v>
      </c>
      <c r="G451" s="41" t="s">
        <v>2643</v>
      </c>
      <c r="H451" s="88">
        <v>10.135999999999999</v>
      </c>
      <c r="I451" s="89" t="s">
        <v>5</v>
      </c>
      <c r="J451" s="89" t="s">
        <v>3217</v>
      </c>
      <c r="K451" s="89" t="s">
        <v>3217</v>
      </c>
      <c r="L451" s="89" t="s">
        <v>3217</v>
      </c>
    </row>
    <row r="452" spans="1:12" x14ac:dyDescent="0.25">
      <c r="A452" s="41" t="s">
        <v>1975</v>
      </c>
      <c r="B452" s="41" t="s">
        <v>1581</v>
      </c>
      <c r="C452" s="41" t="s">
        <v>1582</v>
      </c>
      <c r="D452" s="41" t="s">
        <v>1583</v>
      </c>
      <c r="E452" s="41" t="s">
        <v>2639</v>
      </c>
      <c r="F452" s="41" t="s">
        <v>1957</v>
      </c>
      <c r="G452" s="41" t="s">
        <v>2644</v>
      </c>
      <c r="H452" s="88">
        <v>10.135999999999999</v>
      </c>
      <c r="I452" s="89" t="s">
        <v>5</v>
      </c>
      <c r="J452" s="89" t="s">
        <v>3217</v>
      </c>
      <c r="K452" s="89" t="s">
        <v>3217</v>
      </c>
      <c r="L452" s="89" t="s">
        <v>3217</v>
      </c>
    </row>
    <row r="453" spans="1:12" x14ac:dyDescent="0.25">
      <c r="A453" s="41" t="s">
        <v>1975</v>
      </c>
      <c r="B453" s="41" t="s">
        <v>1581</v>
      </c>
      <c r="C453" s="41" t="s">
        <v>1582</v>
      </c>
      <c r="D453" s="41" t="s">
        <v>1583</v>
      </c>
      <c r="E453" s="41" t="s">
        <v>2639</v>
      </c>
      <c r="F453" s="41" t="s">
        <v>1957</v>
      </c>
      <c r="G453" s="41" t="s">
        <v>2645</v>
      </c>
      <c r="H453" s="88">
        <v>10.135999999999999</v>
      </c>
      <c r="I453" s="89" t="s">
        <v>5</v>
      </c>
      <c r="J453" s="89" t="s">
        <v>3217</v>
      </c>
      <c r="K453" s="89" t="s">
        <v>3217</v>
      </c>
      <c r="L453" s="89" t="s">
        <v>3217</v>
      </c>
    </row>
    <row r="454" spans="1:12" x14ac:dyDescent="0.25">
      <c r="A454" s="41" t="s">
        <v>1975</v>
      </c>
      <c r="B454" s="41" t="s">
        <v>1581</v>
      </c>
      <c r="C454" s="41" t="s">
        <v>1582</v>
      </c>
      <c r="D454" s="41" t="s">
        <v>1583</v>
      </c>
      <c r="E454" s="41" t="s">
        <v>2639</v>
      </c>
      <c r="F454" s="41" t="s">
        <v>1957</v>
      </c>
      <c r="G454" s="41" t="s">
        <v>2646</v>
      </c>
      <c r="H454" s="88">
        <v>10.135999999999999</v>
      </c>
      <c r="I454" s="89" t="s">
        <v>5</v>
      </c>
      <c r="J454" s="89" t="s">
        <v>3217</v>
      </c>
      <c r="K454" s="89" t="s">
        <v>3217</v>
      </c>
      <c r="L454" s="89" t="s">
        <v>3217</v>
      </c>
    </row>
    <row r="455" spans="1:12" x14ac:dyDescent="0.25">
      <c r="A455" s="41" t="s">
        <v>1975</v>
      </c>
      <c r="B455" s="41" t="s">
        <v>1581</v>
      </c>
      <c r="C455" s="41" t="s">
        <v>1582</v>
      </c>
      <c r="D455" s="41" t="s">
        <v>1583</v>
      </c>
      <c r="E455" s="41" t="s">
        <v>2639</v>
      </c>
      <c r="F455" s="41" t="s">
        <v>1957</v>
      </c>
      <c r="G455" s="41" t="s">
        <v>2647</v>
      </c>
      <c r="H455" s="88">
        <v>10.135999999999999</v>
      </c>
      <c r="I455" s="89" t="s">
        <v>5</v>
      </c>
      <c r="J455" s="89" t="s">
        <v>3217</v>
      </c>
      <c r="K455" s="89" t="s">
        <v>3217</v>
      </c>
      <c r="L455" s="89" t="s">
        <v>3217</v>
      </c>
    </row>
    <row r="456" spans="1:12" x14ac:dyDescent="0.25">
      <c r="A456" s="41" t="s">
        <v>1982</v>
      </c>
      <c r="B456" s="41" t="s">
        <v>486</v>
      </c>
      <c r="C456" s="41" t="s">
        <v>487</v>
      </c>
      <c r="D456" s="41" t="s">
        <v>1699</v>
      </c>
      <c r="E456" s="41" t="s">
        <v>2648</v>
      </c>
      <c r="F456" s="41" t="s">
        <v>2114</v>
      </c>
      <c r="G456" s="41" t="s">
        <v>2649</v>
      </c>
      <c r="H456" s="88">
        <v>3</v>
      </c>
      <c r="I456" s="89" t="s">
        <v>5</v>
      </c>
      <c r="J456" s="89" t="s">
        <v>3217</v>
      </c>
      <c r="K456" s="89" t="s">
        <v>3217</v>
      </c>
      <c r="L456" s="89" t="s">
        <v>3217</v>
      </c>
    </row>
    <row r="457" spans="1:12" x14ac:dyDescent="0.25">
      <c r="A457" s="41" t="s">
        <v>1959</v>
      </c>
      <c r="B457" s="41" t="s">
        <v>1007</v>
      </c>
      <c r="C457" s="41" t="s">
        <v>1008</v>
      </c>
      <c r="D457" s="41" t="s">
        <v>1375</v>
      </c>
      <c r="E457" s="41" t="s">
        <v>2650</v>
      </c>
      <c r="F457" s="41" t="s">
        <v>1961</v>
      </c>
      <c r="G457" s="41" t="s">
        <v>2651</v>
      </c>
      <c r="H457" s="88">
        <v>20</v>
      </c>
      <c r="I457" s="89" t="s">
        <v>3216</v>
      </c>
      <c r="J457" s="89" t="s">
        <v>3216</v>
      </c>
      <c r="K457" s="89" t="s">
        <v>3216</v>
      </c>
      <c r="L457" s="89" t="s">
        <v>3216</v>
      </c>
    </row>
    <row r="458" spans="1:12" x14ac:dyDescent="0.25">
      <c r="A458" s="41" t="s">
        <v>1959</v>
      </c>
      <c r="B458" s="41" t="s">
        <v>1010</v>
      </c>
      <c r="C458" s="41" t="s">
        <v>1011</v>
      </c>
      <c r="D458" s="41" t="s">
        <v>1376</v>
      </c>
      <c r="E458" s="41" t="s">
        <v>1012</v>
      </c>
      <c r="F458" s="41" t="s">
        <v>1961</v>
      </c>
      <c r="G458" s="41" t="s">
        <v>2652</v>
      </c>
      <c r="H458" s="88">
        <v>40.143999999999998</v>
      </c>
      <c r="I458" s="89" t="s">
        <v>23</v>
      </c>
      <c r="J458" s="89" t="s">
        <v>3218</v>
      </c>
      <c r="K458" s="89" t="s">
        <v>3217</v>
      </c>
      <c r="L458" s="89" t="s">
        <v>3217</v>
      </c>
    </row>
    <row r="459" spans="1:12" x14ac:dyDescent="0.25">
      <c r="A459" s="41" t="s">
        <v>2006</v>
      </c>
      <c r="B459" s="41" t="s">
        <v>1761</v>
      </c>
      <c r="C459" s="41" t="s">
        <v>1762</v>
      </c>
      <c r="D459" s="41" t="s">
        <v>1763</v>
      </c>
      <c r="E459" s="41" t="s">
        <v>2653</v>
      </c>
      <c r="F459" s="41" t="s">
        <v>1957</v>
      </c>
      <c r="G459" s="41" t="s">
        <v>2654</v>
      </c>
      <c r="H459" s="88">
        <v>15</v>
      </c>
      <c r="I459" s="89" t="s">
        <v>5</v>
      </c>
      <c r="J459" s="89" t="s">
        <v>3217</v>
      </c>
      <c r="K459" s="89" t="s">
        <v>3217</v>
      </c>
      <c r="L459" s="89" t="s">
        <v>3217</v>
      </c>
    </row>
    <row r="460" spans="1:12" x14ac:dyDescent="0.25">
      <c r="A460" s="41" t="s">
        <v>1966</v>
      </c>
      <c r="B460" s="41" t="s">
        <v>1531</v>
      </c>
      <c r="C460" s="41" t="s">
        <v>1532</v>
      </c>
      <c r="D460" s="41" t="s">
        <v>1533</v>
      </c>
      <c r="E460" s="41" t="s">
        <v>231</v>
      </c>
      <c r="F460" s="41" t="s">
        <v>1961</v>
      </c>
      <c r="G460" s="41" t="s">
        <v>2655</v>
      </c>
      <c r="H460" s="88">
        <v>165</v>
      </c>
      <c r="I460" s="89" t="s">
        <v>23</v>
      </c>
      <c r="J460" s="89" t="s">
        <v>3218</v>
      </c>
      <c r="K460" s="89" t="s">
        <v>3217</v>
      </c>
      <c r="L460" s="89" t="s">
        <v>3217</v>
      </c>
    </row>
    <row r="461" spans="1:12" x14ac:dyDescent="0.25">
      <c r="A461" s="41" t="s">
        <v>1966</v>
      </c>
      <c r="B461" s="41" t="s">
        <v>1531</v>
      </c>
      <c r="C461" s="41" t="s">
        <v>1532</v>
      </c>
      <c r="D461" s="41" t="s">
        <v>1533</v>
      </c>
      <c r="E461" s="41" t="s">
        <v>231</v>
      </c>
      <c r="F461" s="41" t="s">
        <v>1961</v>
      </c>
      <c r="G461" s="41" t="s">
        <v>2656</v>
      </c>
      <c r="H461" s="88">
        <v>165</v>
      </c>
      <c r="I461" s="89" t="s">
        <v>5</v>
      </c>
      <c r="J461" s="89" t="s">
        <v>3220</v>
      </c>
      <c r="K461" s="89" t="s">
        <v>3217</v>
      </c>
      <c r="L461" s="89" t="s">
        <v>3217</v>
      </c>
    </row>
    <row r="462" spans="1:12" x14ac:dyDescent="0.25">
      <c r="A462" s="41" t="s">
        <v>1966</v>
      </c>
      <c r="B462" s="41" t="s">
        <v>1531</v>
      </c>
      <c r="C462" s="41" t="s">
        <v>1532</v>
      </c>
      <c r="D462" s="41" t="s">
        <v>1533</v>
      </c>
      <c r="E462" s="41" t="s">
        <v>231</v>
      </c>
      <c r="F462" s="41" t="s">
        <v>1980</v>
      </c>
      <c r="G462" s="41" t="s">
        <v>2657</v>
      </c>
      <c r="H462" s="88">
        <v>136</v>
      </c>
      <c r="I462" s="89" t="s">
        <v>23</v>
      </c>
      <c r="J462" s="89" t="s">
        <v>3218</v>
      </c>
      <c r="K462" s="89" t="s">
        <v>3217</v>
      </c>
      <c r="L462" s="89" t="s">
        <v>3217</v>
      </c>
    </row>
    <row r="463" spans="1:12" x14ac:dyDescent="0.25">
      <c r="A463" s="41" t="s">
        <v>1955</v>
      </c>
      <c r="B463" s="41" t="s">
        <v>1539</v>
      </c>
      <c r="C463" s="41" t="s">
        <v>1540</v>
      </c>
      <c r="D463" s="41" t="s">
        <v>1541</v>
      </c>
      <c r="E463" s="41" t="s">
        <v>2658</v>
      </c>
      <c r="F463" s="41" t="s">
        <v>1957</v>
      </c>
      <c r="G463" s="41" t="s">
        <v>2659</v>
      </c>
      <c r="H463" s="88">
        <v>16.733000000000001</v>
      </c>
      <c r="I463" s="89" t="s">
        <v>5</v>
      </c>
      <c r="J463" s="89" t="s">
        <v>3220</v>
      </c>
      <c r="K463" s="89" t="s">
        <v>3217</v>
      </c>
      <c r="L463" s="89" t="s">
        <v>3217</v>
      </c>
    </row>
    <row r="464" spans="1:12" x14ac:dyDescent="0.25">
      <c r="A464" s="41" t="s">
        <v>1955</v>
      </c>
      <c r="B464" s="41" t="s">
        <v>1539</v>
      </c>
      <c r="C464" s="41" t="s">
        <v>1540</v>
      </c>
      <c r="D464" s="41" t="s">
        <v>1541</v>
      </c>
      <c r="E464" s="41" t="s">
        <v>2658</v>
      </c>
      <c r="F464" s="41" t="s">
        <v>1957</v>
      </c>
      <c r="G464" s="41" t="s">
        <v>2660</v>
      </c>
      <c r="H464" s="88">
        <v>16.733000000000001</v>
      </c>
      <c r="I464" s="89" t="s">
        <v>5</v>
      </c>
      <c r="J464" s="89" t="s">
        <v>3220</v>
      </c>
      <c r="K464" s="89" t="s">
        <v>3217</v>
      </c>
      <c r="L464" s="89" t="s">
        <v>3217</v>
      </c>
    </row>
    <row r="465" spans="1:12" x14ac:dyDescent="0.25">
      <c r="A465" s="41" t="s">
        <v>1955</v>
      </c>
      <c r="B465" s="41" t="s">
        <v>1539</v>
      </c>
      <c r="C465" s="41" t="s">
        <v>1540</v>
      </c>
      <c r="D465" s="41" t="s">
        <v>1541</v>
      </c>
      <c r="E465" s="41" t="s">
        <v>2658</v>
      </c>
      <c r="F465" s="41" t="s">
        <v>1957</v>
      </c>
      <c r="G465" s="41" t="s">
        <v>2661</v>
      </c>
      <c r="H465" s="88">
        <v>16.733000000000001</v>
      </c>
      <c r="I465" s="89" t="s">
        <v>5</v>
      </c>
      <c r="J465" s="89" t="s">
        <v>3220</v>
      </c>
      <c r="K465" s="89" t="s">
        <v>3217</v>
      </c>
      <c r="L465" s="89" t="s">
        <v>3217</v>
      </c>
    </row>
    <row r="466" spans="1:12" x14ac:dyDescent="0.25">
      <c r="A466" s="41" t="s">
        <v>1955</v>
      </c>
      <c r="B466" s="41" t="s">
        <v>1539</v>
      </c>
      <c r="C466" s="41" t="s">
        <v>1540</v>
      </c>
      <c r="D466" s="41" t="s">
        <v>1541</v>
      </c>
      <c r="E466" s="41" t="s">
        <v>2658</v>
      </c>
      <c r="F466" s="41" t="s">
        <v>1957</v>
      </c>
      <c r="G466" s="41" t="s">
        <v>2662</v>
      </c>
      <c r="H466" s="88">
        <v>16.733000000000001</v>
      </c>
      <c r="I466" s="89" t="s">
        <v>5</v>
      </c>
      <c r="J466" s="89" t="s">
        <v>3220</v>
      </c>
      <c r="K466" s="89" t="s">
        <v>3217</v>
      </c>
      <c r="L466" s="89" t="s">
        <v>3217</v>
      </c>
    </row>
    <row r="467" spans="1:12" x14ac:dyDescent="0.25">
      <c r="A467" s="41" t="s">
        <v>1955</v>
      </c>
      <c r="B467" s="41" t="s">
        <v>1539</v>
      </c>
      <c r="C467" s="41" t="s">
        <v>1540</v>
      </c>
      <c r="D467" s="41" t="s">
        <v>1541</v>
      </c>
      <c r="E467" s="41" t="s">
        <v>2658</v>
      </c>
      <c r="F467" s="41" t="s">
        <v>1957</v>
      </c>
      <c r="G467" s="41" t="s">
        <v>2663</v>
      </c>
      <c r="H467" s="88">
        <v>16.733000000000001</v>
      </c>
      <c r="I467" s="89" t="s">
        <v>5</v>
      </c>
      <c r="J467" s="89" t="s">
        <v>3220</v>
      </c>
      <c r="K467" s="89" t="s">
        <v>3217</v>
      </c>
      <c r="L467" s="89" t="s">
        <v>3217</v>
      </c>
    </row>
    <row r="468" spans="1:12" x14ac:dyDescent="0.25">
      <c r="A468" s="41" t="s">
        <v>1955</v>
      </c>
      <c r="B468" s="41" t="s">
        <v>1539</v>
      </c>
      <c r="C468" s="41" t="s">
        <v>1540</v>
      </c>
      <c r="D468" s="41" t="s">
        <v>1541</v>
      </c>
      <c r="E468" s="41" t="s">
        <v>2658</v>
      </c>
      <c r="F468" s="41" t="s">
        <v>1957</v>
      </c>
      <c r="G468" s="41" t="s">
        <v>2664</v>
      </c>
      <c r="H468" s="88">
        <v>16.733000000000001</v>
      </c>
      <c r="I468" s="89" t="s">
        <v>5</v>
      </c>
      <c r="J468" s="89" t="s">
        <v>3220</v>
      </c>
      <c r="K468" s="89" t="s">
        <v>3217</v>
      </c>
      <c r="L468" s="89" t="s">
        <v>3217</v>
      </c>
    </row>
    <row r="469" spans="1:12" x14ac:dyDescent="0.25">
      <c r="A469" s="41" t="s">
        <v>2006</v>
      </c>
      <c r="B469" s="41" t="s">
        <v>1764</v>
      </c>
      <c r="C469" s="41" t="s">
        <v>1765</v>
      </c>
      <c r="D469" s="41" t="s">
        <v>1766</v>
      </c>
      <c r="E469" s="41" t="s">
        <v>2665</v>
      </c>
      <c r="F469" s="41" t="s">
        <v>1957</v>
      </c>
      <c r="G469" s="41" t="s">
        <v>2666</v>
      </c>
      <c r="H469" s="88">
        <v>30.4</v>
      </c>
      <c r="I469" s="89" t="s">
        <v>5</v>
      </c>
      <c r="J469" s="89" t="s">
        <v>3220</v>
      </c>
      <c r="K469" s="89" t="s">
        <v>3217</v>
      </c>
      <c r="L469" s="89" t="s">
        <v>3217</v>
      </c>
    </row>
    <row r="470" spans="1:12" x14ac:dyDescent="0.25">
      <c r="A470" s="41" t="s">
        <v>1982</v>
      </c>
      <c r="B470" s="41" t="s">
        <v>1675</v>
      </c>
      <c r="C470" s="41" t="s">
        <v>1676</v>
      </c>
      <c r="D470" s="41" t="s">
        <v>1677</v>
      </c>
      <c r="E470" s="41" t="s">
        <v>2667</v>
      </c>
      <c r="F470" s="41" t="s">
        <v>1957</v>
      </c>
      <c r="G470" s="41" t="s">
        <v>2668</v>
      </c>
      <c r="H470" s="88">
        <v>16.25</v>
      </c>
      <c r="I470" s="89" t="s">
        <v>5</v>
      </c>
      <c r="J470" s="89" t="s">
        <v>3217</v>
      </c>
      <c r="K470" s="89" t="s">
        <v>3217</v>
      </c>
      <c r="L470" s="89" t="s">
        <v>3217</v>
      </c>
    </row>
    <row r="471" spans="1:12" x14ac:dyDescent="0.25">
      <c r="A471" s="41" t="s">
        <v>1992</v>
      </c>
      <c r="B471" s="41" t="s">
        <v>1930</v>
      </c>
      <c r="C471" s="41" t="s">
        <v>1931</v>
      </c>
      <c r="D471" s="41" t="s">
        <v>1932</v>
      </c>
      <c r="E471" s="41" t="s">
        <v>2669</v>
      </c>
      <c r="F471" s="41" t="s">
        <v>1968</v>
      </c>
      <c r="G471" s="41" t="s">
        <v>2670</v>
      </c>
      <c r="H471" s="88">
        <v>71.099999999999994</v>
      </c>
      <c r="I471" s="89" t="s">
        <v>5</v>
      </c>
      <c r="J471" s="89" t="s">
        <v>3217</v>
      </c>
      <c r="K471" s="89" t="s">
        <v>3217</v>
      </c>
      <c r="L471" s="89" t="s">
        <v>3221</v>
      </c>
    </row>
    <row r="472" spans="1:12" x14ac:dyDescent="0.25">
      <c r="A472" s="41" t="s">
        <v>1992</v>
      </c>
      <c r="B472" s="41" t="s">
        <v>1933</v>
      </c>
      <c r="C472" s="41" t="s">
        <v>1934</v>
      </c>
      <c r="D472" s="41" t="s">
        <v>1935</v>
      </c>
      <c r="E472" s="41" t="s">
        <v>2671</v>
      </c>
      <c r="F472" s="41" t="s">
        <v>1968</v>
      </c>
      <c r="G472" s="41" t="s">
        <v>2672</v>
      </c>
      <c r="H472" s="88">
        <v>151.19999999999999</v>
      </c>
      <c r="I472" s="89" t="s">
        <v>5</v>
      </c>
      <c r="J472" s="89" t="s">
        <v>3217</v>
      </c>
      <c r="K472" s="89" t="s">
        <v>3217</v>
      </c>
      <c r="L472" s="89" t="s">
        <v>3221</v>
      </c>
    </row>
    <row r="473" spans="1:12" x14ac:dyDescent="0.25">
      <c r="A473" s="41" t="s">
        <v>1992</v>
      </c>
      <c r="B473" s="41" t="s">
        <v>1871</v>
      </c>
      <c r="C473" s="41" t="s">
        <v>1872</v>
      </c>
      <c r="D473" s="41" t="s">
        <v>1874</v>
      </c>
      <c r="E473" s="41" t="s">
        <v>2673</v>
      </c>
      <c r="F473" s="41" t="s">
        <v>1961</v>
      </c>
      <c r="G473" s="41" t="s">
        <v>2674</v>
      </c>
      <c r="H473" s="88">
        <v>21</v>
      </c>
      <c r="I473" s="89" t="s">
        <v>3216</v>
      </c>
      <c r="J473" s="89" t="s">
        <v>3216</v>
      </c>
      <c r="K473" s="89" t="s">
        <v>3216</v>
      </c>
      <c r="L473" s="89" t="s">
        <v>3216</v>
      </c>
    </row>
    <row r="474" spans="1:12" x14ac:dyDescent="0.25">
      <c r="A474" s="41" t="s">
        <v>1992</v>
      </c>
      <c r="B474" s="41" t="s">
        <v>1871</v>
      </c>
      <c r="C474" s="41" t="s">
        <v>1872</v>
      </c>
      <c r="D474" s="41" t="s">
        <v>1874</v>
      </c>
      <c r="E474" s="41" t="s">
        <v>2673</v>
      </c>
      <c r="F474" s="41" t="s">
        <v>1961</v>
      </c>
      <c r="G474" s="41" t="s">
        <v>2675</v>
      </c>
      <c r="H474" s="88">
        <v>21</v>
      </c>
      <c r="I474" s="89" t="s">
        <v>3216</v>
      </c>
      <c r="J474" s="89" t="s">
        <v>3216</v>
      </c>
      <c r="K474" s="89" t="s">
        <v>3216</v>
      </c>
      <c r="L474" s="89" t="s">
        <v>3216</v>
      </c>
    </row>
    <row r="475" spans="1:12" x14ac:dyDescent="0.25">
      <c r="A475" s="41" t="s">
        <v>1982</v>
      </c>
      <c r="B475" s="41" t="s">
        <v>729</v>
      </c>
      <c r="C475" s="41" t="s">
        <v>730</v>
      </c>
      <c r="D475" s="41" t="s">
        <v>1700</v>
      </c>
      <c r="E475" s="41" t="s">
        <v>2676</v>
      </c>
      <c r="F475" s="41" t="s">
        <v>2114</v>
      </c>
      <c r="G475" s="41" t="s">
        <v>2677</v>
      </c>
      <c r="H475" s="88">
        <v>5</v>
      </c>
      <c r="I475" s="89" t="s">
        <v>5</v>
      </c>
      <c r="J475" s="89" t="s">
        <v>3217</v>
      </c>
      <c r="K475" s="89" t="s">
        <v>3217</v>
      </c>
      <c r="L475" s="89" t="s">
        <v>3217</v>
      </c>
    </row>
    <row r="476" spans="1:12" x14ac:dyDescent="0.25">
      <c r="A476" s="41" t="s">
        <v>1966</v>
      </c>
      <c r="B476" s="41" t="s">
        <v>1243</v>
      </c>
      <c r="C476" s="41" t="s">
        <v>1244</v>
      </c>
      <c r="D476" s="41" t="s">
        <v>1254</v>
      </c>
      <c r="E476" s="41" t="s">
        <v>2678</v>
      </c>
      <c r="F476" s="41" t="s">
        <v>2003</v>
      </c>
      <c r="G476" s="41" t="s">
        <v>2679</v>
      </c>
      <c r="H476" s="88">
        <v>6.3</v>
      </c>
      <c r="I476" s="89" t="s">
        <v>23</v>
      </c>
      <c r="J476" s="89" t="s">
        <v>3219</v>
      </c>
      <c r="K476" s="89" t="s">
        <v>3218</v>
      </c>
      <c r="L476" s="89" t="s">
        <v>3217</v>
      </c>
    </row>
    <row r="477" spans="1:12" x14ac:dyDescent="0.25">
      <c r="A477" s="41" t="s">
        <v>1970</v>
      </c>
      <c r="B477" s="41" t="s">
        <v>1403</v>
      </c>
      <c r="C477" s="41" t="s">
        <v>1404</v>
      </c>
      <c r="D477" s="41" t="s">
        <v>1405</v>
      </c>
      <c r="E477" s="41" t="s">
        <v>2680</v>
      </c>
      <c r="F477" s="41" t="s">
        <v>1972</v>
      </c>
      <c r="G477" s="41" t="s">
        <v>2681</v>
      </c>
      <c r="H477" s="88">
        <v>31.64</v>
      </c>
      <c r="I477" s="89" t="s">
        <v>23</v>
      </c>
      <c r="J477" s="89" t="s">
        <v>3218</v>
      </c>
      <c r="K477" s="89" t="s">
        <v>3218</v>
      </c>
      <c r="L477" s="89" t="s">
        <v>3217</v>
      </c>
    </row>
    <row r="478" spans="1:12" x14ac:dyDescent="0.25">
      <c r="A478" s="41" t="s">
        <v>1970</v>
      </c>
      <c r="B478" s="41" t="s">
        <v>1403</v>
      </c>
      <c r="C478" s="41" t="s">
        <v>1404</v>
      </c>
      <c r="D478" s="41" t="s">
        <v>1405</v>
      </c>
      <c r="E478" s="41" t="s">
        <v>2680</v>
      </c>
      <c r="F478" s="41" t="s">
        <v>1972</v>
      </c>
      <c r="G478" s="41" t="s">
        <v>2682</v>
      </c>
      <c r="H478" s="88">
        <v>31.64</v>
      </c>
      <c r="I478" s="89" t="s">
        <v>23</v>
      </c>
      <c r="J478" s="89" t="s">
        <v>3218</v>
      </c>
      <c r="K478" s="89" t="s">
        <v>3218</v>
      </c>
      <c r="L478" s="89" t="s">
        <v>3217</v>
      </c>
    </row>
    <row r="479" spans="1:12" x14ac:dyDescent="0.25">
      <c r="A479" s="41" t="s">
        <v>1955</v>
      </c>
      <c r="B479" s="41" t="s">
        <v>1511</v>
      </c>
      <c r="C479" s="41" t="s">
        <v>1512</v>
      </c>
      <c r="D479" s="41" t="s">
        <v>1514</v>
      </c>
      <c r="E479" s="41" t="s">
        <v>349</v>
      </c>
      <c r="F479" s="41" t="s">
        <v>1980</v>
      </c>
      <c r="G479" s="41" t="s">
        <v>2683</v>
      </c>
      <c r="H479" s="88">
        <v>145</v>
      </c>
      <c r="I479" s="89" t="s">
        <v>5</v>
      </c>
      <c r="J479" s="89" t="s">
        <v>3220</v>
      </c>
      <c r="K479" s="89" t="s">
        <v>3217</v>
      </c>
      <c r="L479" s="89" t="s">
        <v>3217</v>
      </c>
    </row>
    <row r="480" spans="1:12" x14ac:dyDescent="0.25">
      <c r="A480" s="41" t="s">
        <v>1955</v>
      </c>
      <c r="B480" s="41" t="s">
        <v>1511</v>
      </c>
      <c r="C480" s="41" t="s">
        <v>1512</v>
      </c>
      <c r="D480" s="41" t="s">
        <v>1514</v>
      </c>
      <c r="E480" s="41" t="s">
        <v>349</v>
      </c>
      <c r="F480" s="41" t="s">
        <v>1980</v>
      </c>
      <c r="G480" s="41" t="s">
        <v>2684</v>
      </c>
      <c r="H480" s="88">
        <v>194</v>
      </c>
      <c r="I480" s="89" t="s">
        <v>5</v>
      </c>
      <c r="J480" s="89" t="s">
        <v>3220</v>
      </c>
      <c r="K480" s="89" t="s">
        <v>3217</v>
      </c>
      <c r="L480" s="89" t="s">
        <v>3217</v>
      </c>
    </row>
    <row r="481" spans="1:12" x14ac:dyDescent="0.25">
      <c r="A481" s="41" t="s">
        <v>1955</v>
      </c>
      <c r="B481" s="41" t="s">
        <v>1511</v>
      </c>
      <c r="C481" s="41" t="s">
        <v>1512</v>
      </c>
      <c r="D481" s="41" t="s">
        <v>1514</v>
      </c>
      <c r="E481" s="41" t="s">
        <v>349</v>
      </c>
      <c r="F481" s="41" t="s">
        <v>1980</v>
      </c>
      <c r="G481" s="41" t="s">
        <v>2685</v>
      </c>
      <c r="H481" s="88">
        <v>250</v>
      </c>
      <c r="I481" s="89" t="s">
        <v>23</v>
      </c>
      <c r="J481" s="89" t="s">
        <v>3218</v>
      </c>
      <c r="K481" s="89" t="s">
        <v>3217</v>
      </c>
      <c r="L481" s="89" t="s">
        <v>3217</v>
      </c>
    </row>
    <row r="482" spans="1:12" x14ac:dyDescent="0.25">
      <c r="A482" s="41" t="s">
        <v>1959</v>
      </c>
      <c r="B482" s="41" t="s">
        <v>1361</v>
      </c>
      <c r="C482" s="41" t="s">
        <v>1362</v>
      </c>
      <c r="D482" s="41" t="s">
        <v>1363</v>
      </c>
      <c r="E482" s="41" t="s">
        <v>2686</v>
      </c>
      <c r="F482" s="41" t="s">
        <v>1968</v>
      </c>
      <c r="G482" s="41" t="s">
        <v>2687</v>
      </c>
      <c r="H482" s="88">
        <v>101.4</v>
      </c>
      <c r="I482" s="89" t="s">
        <v>5</v>
      </c>
      <c r="J482" s="89" t="s">
        <v>3217</v>
      </c>
      <c r="K482" s="89" t="s">
        <v>3217</v>
      </c>
      <c r="L482" s="89" t="s">
        <v>3221</v>
      </c>
    </row>
    <row r="483" spans="1:12" x14ac:dyDescent="0.25">
      <c r="A483" s="41" t="s">
        <v>1959</v>
      </c>
      <c r="B483" s="41" t="s">
        <v>1130</v>
      </c>
      <c r="C483" s="41" t="s">
        <v>1131</v>
      </c>
      <c r="D483" s="41" t="s">
        <v>1339</v>
      </c>
      <c r="E483" s="41" t="s">
        <v>2688</v>
      </c>
      <c r="F483" s="41" t="s">
        <v>1968</v>
      </c>
      <c r="G483" s="41" t="s">
        <v>2689</v>
      </c>
      <c r="H483" s="88">
        <v>11.7</v>
      </c>
      <c r="I483" s="89" t="s">
        <v>5</v>
      </c>
      <c r="J483" s="89" t="s">
        <v>3217</v>
      </c>
      <c r="K483" s="89" t="s">
        <v>3217</v>
      </c>
      <c r="L483" s="89" t="s">
        <v>3221</v>
      </c>
    </row>
    <row r="484" spans="1:12" x14ac:dyDescent="0.25">
      <c r="A484" s="41" t="s">
        <v>1982</v>
      </c>
      <c r="B484" s="41" t="s">
        <v>1672</v>
      </c>
      <c r="C484" s="41" t="s">
        <v>1673</v>
      </c>
      <c r="D484" s="41" t="s">
        <v>1674</v>
      </c>
      <c r="E484" s="41" t="s">
        <v>2690</v>
      </c>
      <c r="F484" s="41" t="s">
        <v>1957</v>
      </c>
      <c r="G484" s="41" t="s">
        <v>2691</v>
      </c>
      <c r="H484" s="88">
        <v>7.2</v>
      </c>
      <c r="I484" s="89" t="s">
        <v>5</v>
      </c>
      <c r="J484" s="89" t="s">
        <v>3220</v>
      </c>
      <c r="K484" s="89" t="s">
        <v>3217</v>
      </c>
      <c r="L484" s="89" t="s">
        <v>3217</v>
      </c>
    </row>
    <row r="485" spans="1:12" x14ac:dyDescent="0.25">
      <c r="A485" s="41" t="s">
        <v>1959</v>
      </c>
      <c r="B485" s="41" t="s">
        <v>1368</v>
      </c>
      <c r="C485" s="41" t="s">
        <v>1369</v>
      </c>
      <c r="D485" s="41" t="s">
        <v>1370</v>
      </c>
      <c r="E485" s="41" t="s">
        <v>2692</v>
      </c>
      <c r="F485" s="41" t="s">
        <v>1972</v>
      </c>
      <c r="G485" s="41" t="s">
        <v>2693</v>
      </c>
      <c r="H485" s="88">
        <v>95</v>
      </c>
      <c r="I485" s="89" t="s">
        <v>23</v>
      </c>
      <c r="J485" s="89" t="s">
        <v>3218</v>
      </c>
      <c r="K485" s="89" t="s">
        <v>3217</v>
      </c>
      <c r="L485" s="89" t="s">
        <v>3217</v>
      </c>
    </row>
    <row r="486" spans="1:12" x14ac:dyDescent="0.25">
      <c r="A486" s="41" t="s">
        <v>1959</v>
      </c>
      <c r="B486" s="41" t="s">
        <v>1368</v>
      </c>
      <c r="C486" s="41" t="s">
        <v>1369</v>
      </c>
      <c r="D486" s="41" t="s">
        <v>1370</v>
      </c>
      <c r="E486" s="41" t="s">
        <v>2692</v>
      </c>
      <c r="F486" s="41" t="s">
        <v>1972</v>
      </c>
      <c r="G486" s="41" t="s">
        <v>2694</v>
      </c>
      <c r="H486" s="88">
        <v>95</v>
      </c>
      <c r="I486" s="89" t="s">
        <v>23</v>
      </c>
      <c r="J486" s="89" t="s">
        <v>3218</v>
      </c>
      <c r="K486" s="89" t="s">
        <v>3217</v>
      </c>
      <c r="L486" s="89" t="s">
        <v>3217</v>
      </c>
    </row>
    <row r="487" spans="1:12" x14ac:dyDescent="0.25">
      <c r="A487" s="41" t="s">
        <v>1959</v>
      </c>
      <c r="B487" s="41" t="s">
        <v>1368</v>
      </c>
      <c r="C487" s="41" t="s">
        <v>1369</v>
      </c>
      <c r="D487" s="41" t="s">
        <v>1370</v>
      </c>
      <c r="E487" s="41" t="s">
        <v>2692</v>
      </c>
      <c r="F487" s="41" t="s">
        <v>1972</v>
      </c>
      <c r="G487" s="41" t="s">
        <v>2695</v>
      </c>
      <c r="H487" s="88">
        <v>95</v>
      </c>
      <c r="I487" s="89" t="s">
        <v>23</v>
      </c>
      <c r="J487" s="89" t="s">
        <v>3218</v>
      </c>
      <c r="K487" s="89" t="s">
        <v>3217</v>
      </c>
      <c r="L487" s="89" t="s">
        <v>3217</v>
      </c>
    </row>
    <row r="488" spans="1:12" x14ac:dyDescent="0.25">
      <c r="A488" s="41" t="s">
        <v>2006</v>
      </c>
      <c r="B488" s="41" t="s">
        <v>1779</v>
      </c>
      <c r="C488" s="41" t="s">
        <v>1780</v>
      </c>
      <c r="D488" s="41" t="s">
        <v>1781</v>
      </c>
      <c r="E488" s="41" t="s">
        <v>2696</v>
      </c>
      <c r="F488" s="41" t="s">
        <v>1961</v>
      </c>
      <c r="G488" s="41" t="s">
        <v>2697</v>
      </c>
      <c r="H488" s="88">
        <v>116</v>
      </c>
      <c r="I488" s="89" t="s">
        <v>23</v>
      </c>
      <c r="J488" s="89" t="s">
        <v>3218</v>
      </c>
      <c r="K488" s="89" t="s">
        <v>3217</v>
      </c>
      <c r="L488" s="89" t="s">
        <v>3217</v>
      </c>
    </row>
    <row r="489" spans="1:12" x14ac:dyDescent="0.25">
      <c r="A489" s="41" t="s">
        <v>2006</v>
      </c>
      <c r="B489" s="41" t="s">
        <v>1779</v>
      </c>
      <c r="C489" s="41" t="s">
        <v>1780</v>
      </c>
      <c r="D489" s="41" t="s">
        <v>1781</v>
      </c>
      <c r="E489" s="41" t="s">
        <v>2696</v>
      </c>
      <c r="F489" s="41" t="s">
        <v>1961</v>
      </c>
      <c r="G489" s="41" t="s">
        <v>2698</v>
      </c>
      <c r="H489" s="88">
        <v>116</v>
      </c>
      <c r="I489" s="89" t="s">
        <v>5</v>
      </c>
      <c r="J489" s="89" t="s">
        <v>3220</v>
      </c>
      <c r="K489" s="89" t="s">
        <v>3217</v>
      </c>
      <c r="L489" s="89" t="s">
        <v>3217</v>
      </c>
    </row>
    <row r="490" spans="1:12" x14ac:dyDescent="0.25">
      <c r="A490" s="41" t="s">
        <v>1982</v>
      </c>
      <c r="B490" s="41" t="s">
        <v>1678</v>
      </c>
      <c r="C490" s="41" t="s">
        <v>1679</v>
      </c>
      <c r="D490" s="41" t="s">
        <v>1680</v>
      </c>
      <c r="E490" s="41" t="s">
        <v>2699</v>
      </c>
      <c r="F490" s="41" t="s">
        <v>1957</v>
      </c>
      <c r="G490" s="41" t="s">
        <v>2700</v>
      </c>
      <c r="H490" s="88">
        <v>6</v>
      </c>
      <c r="I490" s="89" t="s">
        <v>5</v>
      </c>
      <c r="J490" s="89" t="s">
        <v>3220</v>
      </c>
      <c r="K490" s="89" t="s">
        <v>3217</v>
      </c>
      <c r="L490" s="89" t="s">
        <v>3217</v>
      </c>
    </row>
    <row r="491" spans="1:12" x14ac:dyDescent="0.25">
      <c r="A491" s="41" t="s">
        <v>1966</v>
      </c>
      <c r="B491" s="41" t="s">
        <v>790</v>
      </c>
      <c r="C491" s="41" t="s">
        <v>791</v>
      </c>
      <c r="D491" s="41" t="s">
        <v>1291</v>
      </c>
      <c r="E491" s="41" t="s">
        <v>2701</v>
      </c>
      <c r="F491" s="41" t="s">
        <v>2114</v>
      </c>
      <c r="G491" s="41" t="s">
        <v>2702</v>
      </c>
      <c r="H491" s="88">
        <v>10</v>
      </c>
      <c r="I491" s="89" t="s">
        <v>3216</v>
      </c>
      <c r="J491" s="89" t="s">
        <v>3216</v>
      </c>
      <c r="K491" s="89" t="s">
        <v>3216</v>
      </c>
      <c r="L491" s="89" t="s">
        <v>3216</v>
      </c>
    </row>
    <row r="492" spans="1:12" x14ac:dyDescent="0.25">
      <c r="A492" s="41" t="s">
        <v>2006</v>
      </c>
      <c r="B492" s="41" t="s">
        <v>268</v>
      </c>
      <c r="C492" s="41" t="s">
        <v>269</v>
      </c>
      <c r="D492" s="41" t="s">
        <v>1708</v>
      </c>
      <c r="E492" s="41" t="s">
        <v>2703</v>
      </c>
      <c r="F492" s="41" t="s">
        <v>2114</v>
      </c>
      <c r="G492" s="41" t="s">
        <v>2704</v>
      </c>
      <c r="H492" s="88">
        <v>11.143000000000001</v>
      </c>
      <c r="I492" s="89" t="s">
        <v>23</v>
      </c>
      <c r="J492" s="89" t="s">
        <v>3218</v>
      </c>
      <c r="K492" s="89" t="s">
        <v>3217</v>
      </c>
      <c r="L492" s="89" t="s">
        <v>3217</v>
      </c>
    </row>
    <row r="493" spans="1:12" x14ac:dyDescent="0.25">
      <c r="A493" s="41" t="s">
        <v>1966</v>
      </c>
      <c r="B493" s="41" t="s">
        <v>3082</v>
      </c>
      <c r="C493" s="41" t="s">
        <v>3083</v>
      </c>
      <c r="D493" s="41" t="s">
        <v>3084</v>
      </c>
      <c r="E493" s="41" t="s">
        <v>3085</v>
      </c>
      <c r="F493" s="41" t="s">
        <v>2051</v>
      </c>
      <c r="G493" s="41" t="s">
        <v>3086</v>
      </c>
      <c r="H493" s="88">
        <v>2.4</v>
      </c>
      <c r="I493" s="89" t="s">
        <v>5</v>
      </c>
      <c r="J493" s="89" t="s">
        <v>3217</v>
      </c>
      <c r="K493" s="89" t="s">
        <v>3217</v>
      </c>
      <c r="L493" s="89" t="s">
        <v>3217</v>
      </c>
    </row>
    <row r="494" spans="1:12" x14ac:dyDescent="0.25">
      <c r="A494" s="41" t="s">
        <v>1992</v>
      </c>
      <c r="B494" s="41" t="s">
        <v>1871</v>
      </c>
      <c r="C494" s="41" t="s">
        <v>1872</v>
      </c>
      <c r="D494" s="41" t="s">
        <v>1875</v>
      </c>
      <c r="E494" s="41" t="s">
        <v>882</v>
      </c>
      <c r="F494" s="41" t="s">
        <v>1961</v>
      </c>
      <c r="G494" s="41" t="s">
        <v>2705</v>
      </c>
      <c r="H494" s="88">
        <v>15</v>
      </c>
      <c r="I494" s="89" t="s">
        <v>3216</v>
      </c>
      <c r="J494" s="89" t="s">
        <v>3216</v>
      </c>
      <c r="K494" s="89" t="s">
        <v>3216</v>
      </c>
      <c r="L494" s="89" t="s">
        <v>3216</v>
      </c>
    </row>
    <row r="495" spans="1:12" x14ac:dyDescent="0.25">
      <c r="A495" s="41" t="s">
        <v>1992</v>
      </c>
      <c r="B495" s="41" t="s">
        <v>1871</v>
      </c>
      <c r="C495" s="41" t="s">
        <v>1872</v>
      </c>
      <c r="D495" s="41" t="s">
        <v>1875</v>
      </c>
      <c r="E495" s="41" t="s">
        <v>882</v>
      </c>
      <c r="F495" s="41" t="s">
        <v>1961</v>
      </c>
      <c r="G495" s="41" t="s">
        <v>2706</v>
      </c>
      <c r="H495" s="88">
        <v>15</v>
      </c>
      <c r="I495" s="89" t="s">
        <v>3216</v>
      </c>
      <c r="J495" s="89" t="s">
        <v>3216</v>
      </c>
      <c r="K495" s="89" t="s">
        <v>3216</v>
      </c>
      <c r="L495" s="89" t="s">
        <v>3216</v>
      </c>
    </row>
    <row r="496" spans="1:12" x14ac:dyDescent="0.25">
      <c r="A496" s="41" t="s">
        <v>1992</v>
      </c>
      <c r="B496" s="41" t="s">
        <v>1871</v>
      </c>
      <c r="C496" s="41" t="s">
        <v>1872</v>
      </c>
      <c r="D496" s="41" t="s">
        <v>1875</v>
      </c>
      <c r="E496" s="41" t="s">
        <v>882</v>
      </c>
      <c r="F496" s="41" t="s">
        <v>1961</v>
      </c>
      <c r="G496" s="41" t="s">
        <v>2707</v>
      </c>
      <c r="H496" s="88">
        <v>15</v>
      </c>
      <c r="I496" s="89" t="s">
        <v>3216</v>
      </c>
      <c r="J496" s="89" t="s">
        <v>3216</v>
      </c>
      <c r="K496" s="89" t="s">
        <v>3216</v>
      </c>
      <c r="L496" s="89" t="s">
        <v>3216</v>
      </c>
    </row>
    <row r="497" spans="1:12" x14ac:dyDescent="0.25">
      <c r="A497" s="41" t="s">
        <v>1982</v>
      </c>
      <c r="B497" s="41" t="s">
        <v>247</v>
      </c>
      <c r="C497" s="41" t="s">
        <v>248</v>
      </c>
      <c r="D497" s="41" t="s">
        <v>1630</v>
      </c>
      <c r="E497" s="41" t="s">
        <v>2708</v>
      </c>
      <c r="F497" s="41" t="s">
        <v>2114</v>
      </c>
      <c r="G497" s="41" t="s">
        <v>2709</v>
      </c>
      <c r="H497" s="88">
        <v>38</v>
      </c>
      <c r="I497" s="89" t="s">
        <v>23</v>
      </c>
      <c r="J497" s="89" t="s">
        <v>3218</v>
      </c>
      <c r="K497" s="89" t="s">
        <v>3218</v>
      </c>
      <c r="L497" s="89" t="s">
        <v>3217</v>
      </c>
    </row>
    <row r="498" spans="1:12" x14ac:dyDescent="0.25">
      <c r="A498" s="41" t="s">
        <v>2006</v>
      </c>
      <c r="B498" s="41" t="s">
        <v>1798</v>
      </c>
      <c r="C498" s="41" t="s">
        <v>1799</v>
      </c>
      <c r="D498" s="41" t="s">
        <v>1802</v>
      </c>
      <c r="E498" s="41" t="s">
        <v>2710</v>
      </c>
      <c r="F498" s="41" t="s">
        <v>2003</v>
      </c>
      <c r="G498" s="41" t="s">
        <v>2711</v>
      </c>
      <c r="H498" s="88">
        <v>7.5</v>
      </c>
      <c r="I498" s="89" t="s">
        <v>5</v>
      </c>
      <c r="J498" s="89" t="s">
        <v>3217</v>
      </c>
      <c r="K498" s="89" t="s">
        <v>3217</v>
      </c>
      <c r="L498" s="89" t="s">
        <v>3217</v>
      </c>
    </row>
    <row r="499" spans="1:12" x14ac:dyDescent="0.25">
      <c r="A499" s="41" t="s">
        <v>2006</v>
      </c>
      <c r="B499" s="41" t="s">
        <v>1798</v>
      </c>
      <c r="C499" s="41" t="s">
        <v>1799</v>
      </c>
      <c r="D499" s="41" t="s">
        <v>1802</v>
      </c>
      <c r="E499" s="41" t="s">
        <v>2710</v>
      </c>
      <c r="F499" s="41" t="s">
        <v>2003</v>
      </c>
      <c r="G499" s="41" t="s">
        <v>2712</v>
      </c>
      <c r="H499" s="88">
        <v>7.5</v>
      </c>
      <c r="I499" s="89" t="s">
        <v>5</v>
      </c>
      <c r="J499" s="89" t="s">
        <v>3217</v>
      </c>
      <c r="K499" s="89" t="s">
        <v>3217</v>
      </c>
      <c r="L499" s="89" t="s">
        <v>3217</v>
      </c>
    </row>
    <row r="500" spans="1:12" x14ac:dyDescent="0.25">
      <c r="A500" s="41" t="s">
        <v>1970</v>
      </c>
      <c r="B500" s="41" t="s">
        <v>1501</v>
      </c>
      <c r="C500" s="41" t="s">
        <v>1502</v>
      </c>
      <c r="D500" s="41" t="s">
        <v>1503</v>
      </c>
      <c r="E500" s="41" t="s">
        <v>2713</v>
      </c>
      <c r="F500" s="41" t="s">
        <v>2003</v>
      </c>
      <c r="G500" s="41" t="s">
        <v>2714</v>
      </c>
      <c r="H500" s="88">
        <v>45</v>
      </c>
      <c r="I500" s="89" t="s">
        <v>23</v>
      </c>
      <c r="J500" s="89" t="s">
        <v>3218</v>
      </c>
      <c r="K500" s="89" t="s">
        <v>3218</v>
      </c>
      <c r="L500" s="89" t="s">
        <v>3217</v>
      </c>
    </row>
    <row r="501" spans="1:12" x14ac:dyDescent="0.25">
      <c r="A501" s="41" t="s">
        <v>1975</v>
      </c>
      <c r="B501" s="41" t="s">
        <v>1584</v>
      </c>
      <c r="C501" s="41" t="s">
        <v>1585</v>
      </c>
      <c r="D501" s="41" t="s">
        <v>1586</v>
      </c>
      <c r="E501" s="41" t="s">
        <v>2715</v>
      </c>
      <c r="F501" s="41" t="s">
        <v>1957</v>
      </c>
      <c r="G501" s="41" t="s">
        <v>2716</v>
      </c>
      <c r="H501" s="88">
        <v>19.2</v>
      </c>
      <c r="I501" s="89" t="s">
        <v>5</v>
      </c>
      <c r="J501" s="89" t="s">
        <v>3217</v>
      </c>
      <c r="K501" s="89" t="s">
        <v>3217</v>
      </c>
      <c r="L501" s="89" t="s">
        <v>3217</v>
      </c>
    </row>
    <row r="502" spans="1:12" x14ac:dyDescent="0.25">
      <c r="A502" s="41" t="s">
        <v>1992</v>
      </c>
      <c r="B502" s="41" t="s">
        <v>1939</v>
      </c>
      <c r="C502" s="41" t="s">
        <v>1940</v>
      </c>
      <c r="D502" s="41" t="s">
        <v>1941</v>
      </c>
      <c r="E502" s="41" t="s">
        <v>2717</v>
      </c>
      <c r="F502" s="41" t="s">
        <v>1968</v>
      </c>
      <c r="G502" s="41" t="s">
        <v>2718</v>
      </c>
      <c r="H502" s="88">
        <v>52.5</v>
      </c>
      <c r="I502" s="89" t="s">
        <v>3216</v>
      </c>
      <c r="J502" s="89" t="s">
        <v>3216</v>
      </c>
      <c r="K502" s="89" t="s">
        <v>3216</v>
      </c>
      <c r="L502" s="89" t="s">
        <v>3216</v>
      </c>
    </row>
    <row r="503" spans="1:12" x14ac:dyDescent="0.25">
      <c r="A503" s="41" t="s">
        <v>1992</v>
      </c>
      <c r="B503" s="41" t="s">
        <v>1942</v>
      </c>
      <c r="C503" s="41" t="s">
        <v>1943</v>
      </c>
      <c r="D503" s="41" t="s">
        <v>1944</v>
      </c>
      <c r="E503" s="41" t="s">
        <v>2719</v>
      </c>
      <c r="F503" s="41" t="s">
        <v>1968</v>
      </c>
      <c r="G503" s="41" t="s">
        <v>2720</v>
      </c>
      <c r="H503" s="88">
        <v>31.15</v>
      </c>
      <c r="I503" s="89" t="s">
        <v>3216</v>
      </c>
      <c r="J503" s="89" t="s">
        <v>3216</v>
      </c>
      <c r="K503" s="89" t="s">
        <v>3216</v>
      </c>
      <c r="L503" s="89" t="s">
        <v>3216</v>
      </c>
    </row>
    <row r="504" spans="1:12" x14ac:dyDescent="0.25">
      <c r="A504" s="41" t="s">
        <v>1992</v>
      </c>
      <c r="B504" s="41" t="s">
        <v>1945</v>
      </c>
      <c r="C504" s="41" t="s">
        <v>1946</v>
      </c>
      <c r="D504" s="41" t="s">
        <v>1947</v>
      </c>
      <c r="E504" s="41" t="s">
        <v>2721</v>
      </c>
      <c r="F504" s="41" t="s">
        <v>1968</v>
      </c>
      <c r="G504" s="41" t="s">
        <v>2722</v>
      </c>
      <c r="H504" s="88">
        <v>25.05</v>
      </c>
      <c r="I504" s="89" t="s">
        <v>3216</v>
      </c>
      <c r="J504" s="89" t="s">
        <v>3216</v>
      </c>
      <c r="K504" s="89" t="s">
        <v>3216</v>
      </c>
      <c r="L504" s="89" t="s">
        <v>3216</v>
      </c>
    </row>
    <row r="505" spans="1:12" x14ac:dyDescent="0.25">
      <c r="A505" s="41" t="s">
        <v>2032</v>
      </c>
      <c r="B505" s="41" t="s">
        <v>1121</v>
      </c>
      <c r="C505" s="41" t="s">
        <v>1122</v>
      </c>
      <c r="D505" s="41" t="s">
        <v>1123</v>
      </c>
      <c r="E505" s="41" t="s">
        <v>684</v>
      </c>
      <c r="F505" s="41" t="s">
        <v>1957</v>
      </c>
      <c r="G505" s="41" t="s">
        <v>2723</v>
      </c>
      <c r="H505" s="88">
        <v>24</v>
      </c>
      <c r="I505" s="89" t="s">
        <v>5</v>
      </c>
      <c r="J505" s="89" t="s">
        <v>3217</v>
      </c>
      <c r="K505" s="89" t="s">
        <v>3217</v>
      </c>
      <c r="L505" s="89" t="s">
        <v>3217</v>
      </c>
    </row>
    <row r="506" spans="1:12" x14ac:dyDescent="0.25">
      <c r="A506" s="41" t="s">
        <v>1975</v>
      </c>
      <c r="B506" s="41" t="s">
        <v>1587</v>
      </c>
      <c r="C506" s="41" t="s">
        <v>1588</v>
      </c>
      <c r="D506" s="41" t="s">
        <v>1589</v>
      </c>
      <c r="E506" s="41" t="s">
        <v>2724</v>
      </c>
      <c r="F506" s="41" t="s">
        <v>1961</v>
      </c>
      <c r="G506" s="41" t="s">
        <v>2725</v>
      </c>
      <c r="H506" s="88">
        <v>172</v>
      </c>
      <c r="I506" s="89" t="s">
        <v>5</v>
      </c>
      <c r="J506" s="89" t="s">
        <v>3220</v>
      </c>
      <c r="K506" s="89" t="s">
        <v>3217</v>
      </c>
      <c r="L506" s="89" t="s">
        <v>3217</v>
      </c>
    </row>
    <row r="507" spans="1:12" x14ac:dyDescent="0.25">
      <c r="A507" s="41" t="s">
        <v>1966</v>
      </c>
      <c r="B507" s="41" t="s">
        <v>1243</v>
      </c>
      <c r="C507" s="41" t="s">
        <v>1244</v>
      </c>
      <c r="D507" s="41" t="s">
        <v>1534</v>
      </c>
      <c r="E507" s="41" t="s">
        <v>2726</v>
      </c>
      <c r="F507" s="41" t="s">
        <v>2003</v>
      </c>
      <c r="G507" s="41" t="s">
        <v>2727</v>
      </c>
      <c r="H507" s="88">
        <v>11</v>
      </c>
      <c r="I507" s="89" t="s">
        <v>23</v>
      </c>
      <c r="J507" s="89" t="s">
        <v>3218</v>
      </c>
      <c r="K507" s="89" t="s">
        <v>3218</v>
      </c>
      <c r="L507" s="89" t="s">
        <v>3217</v>
      </c>
    </row>
    <row r="508" spans="1:12" x14ac:dyDescent="0.25">
      <c r="A508" s="41" t="s">
        <v>1966</v>
      </c>
      <c r="B508" s="41" t="s">
        <v>1243</v>
      </c>
      <c r="C508" s="41" t="s">
        <v>1244</v>
      </c>
      <c r="D508" s="41" t="s">
        <v>1534</v>
      </c>
      <c r="E508" s="41" t="s">
        <v>2726</v>
      </c>
      <c r="F508" s="41" t="s">
        <v>2003</v>
      </c>
      <c r="G508" s="41" t="s">
        <v>2728</v>
      </c>
      <c r="H508" s="88">
        <v>11</v>
      </c>
      <c r="I508" s="89" t="s">
        <v>23</v>
      </c>
      <c r="J508" s="89" t="s">
        <v>3218</v>
      </c>
      <c r="K508" s="89" t="s">
        <v>3218</v>
      </c>
      <c r="L508" s="89" t="s">
        <v>3217</v>
      </c>
    </row>
    <row r="509" spans="1:12" x14ac:dyDescent="0.25">
      <c r="A509" s="41" t="s">
        <v>1966</v>
      </c>
      <c r="B509" s="41" t="s">
        <v>1243</v>
      </c>
      <c r="C509" s="41" t="s">
        <v>1244</v>
      </c>
      <c r="D509" s="41" t="s">
        <v>1534</v>
      </c>
      <c r="E509" s="41" t="s">
        <v>2726</v>
      </c>
      <c r="F509" s="41" t="s">
        <v>2003</v>
      </c>
      <c r="G509" s="41" t="s">
        <v>2729</v>
      </c>
      <c r="H509" s="88">
        <v>11</v>
      </c>
      <c r="I509" s="89" t="s">
        <v>23</v>
      </c>
      <c r="J509" s="89" t="s">
        <v>3218</v>
      </c>
      <c r="K509" s="89" t="s">
        <v>3218</v>
      </c>
      <c r="L509" s="89" t="s">
        <v>3217</v>
      </c>
    </row>
    <row r="510" spans="1:12" x14ac:dyDescent="0.25">
      <c r="A510" s="41" t="s">
        <v>2032</v>
      </c>
      <c r="B510" s="41" t="s">
        <v>3067</v>
      </c>
      <c r="C510" s="41" t="s">
        <v>3068</v>
      </c>
      <c r="D510" s="41" t="s">
        <v>3069</v>
      </c>
      <c r="E510" s="41" t="s">
        <v>3070</v>
      </c>
      <c r="F510" s="41" t="s">
        <v>2051</v>
      </c>
      <c r="G510" s="41" t="s">
        <v>3071</v>
      </c>
      <c r="H510" s="88">
        <v>0.8</v>
      </c>
      <c r="I510" s="89" t="s">
        <v>3216</v>
      </c>
      <c r="J510" s="89" t="s">
        <v>3216</v>
      </c>
      <c r="K510" s="89" t="s">
        <v>3216</v>
      </c>
      <c r="L510" s="89" t="s">
        <v>3216</v>
      </c>
    </row>
    <row r="511" spans="1:12" x14ac:dyDescent="0.25">
      <c r="A511" s="41" t="s">
        <v>1992</v>
      </c>
      <c r="B511" s="41" t="s">
        <v>1891</v>
      </c>
      <c r="C511" s="41" t="s">
        <v>1892</v>
      </c>
      <c r="D511" s="41" t="s">
        <v>1893</v>
      </c>
      <c r="E511" s="41" t="s">
        <v>2730</v>
      </c>
      <c r="F511" s="41" t="s">
        <v>2003</v>
      </c>
      <c r="G511" s="41" t="s">
        <v>2731</v>
      </c>
      <c r="H511" s="88">
        <v>1.2</v>
      </c>
      <c r="I511" s="89" t="s">
        <v>5</v>
      </c>
      <c r="J511" s="89" t="s">
        <v>3217</v>
      </c>
      <c r="K511" s="89" t="s">
        <v>3217</v>
      </c>
      <c r="L511" s="89" t="s">
        <v>3217</v>
      </c>
    </row>
    <row r="512" spans="1:12" x14ac:dyDescent="0.25">
      <c r="A512" s="41" t="s">
        <v>1992</v>
      </c>
      <c r="B512" s="41" t="s">
        <v>1891</v>
      </c>
      <c r="C512" s="41" t="s">
        <v>1892</v>
      </c>
      <c r="D512" s="41" t="s">
        <v>1893</v>
      </c>
      <c r="E512" s="41" t="s">
        <v>2730</v>
      </c>
      <c r="F512" s="41" t="s">
        <v>2003</v>
      </c>
      <c r="G512" s="41" t="s">
        <v>2732</v>
      </c>
      <c r="H512" s="88">
        <v>1.2</v>
      </c>
      <c r="I512" s="89" t="s">
        <v>5</v>
      </c>
      <c r="J512" s="89" t="s">
        <v>3217</v>
      </c>
      <c r="K512" s="89" t="s">
        <v>3217</v>
      </c>
      <c r="L512" s="89" t="s">
        <v>3217</v>
      </c>
    </row>
    <row r="513" spans="1:12" x14ac:dyDescent="0.25">
      <c r="A513" s="41" t="s">
        <v>1992</v>
      </c>
      <c r="B513" s="41" t="s">
        <v>1891</v>
      </c>
      <c r="C513" s="41" t="s">
        <v>1892</v>
      </c>
      <c r="D513" s="41" t="s">
        <v>1893</v>
      </c>
      <c r="E513" s="41" t="s">
        <v>2730</v>
      </c>
      <c r="F513" s="41" t="s">
        <v>2003</v>
      </c>
      <c r="G513" s="41" t="s">
        <v>2733</v>
      </c>
      <c r="H513" s="88">
        <v>1.2</v>
      </c>
      <c r="I513" s="89" t="s">
        <v>5</v>
      </c>
      <c r="J513" s="89" t="s">
        <v>3217</v>
      </c>
      <c r="K513" s="89" t="s">
        <v>3217</v>
      </c>
      <c r="L513" s="89" t="s">
        <v>3217</v>
      </c>
    </row>
    <row r="514" spans="1:12" x14ac:dyDescent="0.25">
      <c r="A514" s="41" t="s">
        <v>1992</v>
      </c>
      <c r="B514" s="41" t="s">
        <v>1891</v>
      </c>
      <c r="C514" s="41" t="s">
        <v>1892</v>
      </c>
      <c r="D514" s="41" t="s">
        <v>1893</v>
      </c>
      <c r="E514" s="41" t="s">
        <v>2730</v>
      </c>
      <c r="F514" s="41" t="s">
        <v>2003</v>
      </c>
      <c r="G514" s="41" t="s">
        <v>2734</v>
      </c>
      <c r="H514" s="88">
        <v>1.2</v>
      </c>
      <c r="I514" s="89" t="s">
        <v>5</v>
      </c>
      <c r="J514" s="89" t="s">
        <v>3217</v>
      </c>
      <c r="K514" s="89" t="s">
        <v>3217</v>
      </c>
      <c r="L514" s="89" t="s">
        <v>3217</v>
      </c>
    </row>
    <row r="515" spans="1:12" x14ac:dyDescent="0.25">
      <c r="A515" s="41" t="s">
        <v>1992</v>
      </c>
      <c r="B515" s="41" t="s">
        <v>1891</v>
      </c>
      <c r="C515" s="41" t="s">
        <v>1892</v>
      </c>
      <c r="D515" s="41" t="s">
        <v>1893</v>
      </c>
      <c r="E515" s="41" t="s">
        <v>2730</v>
      </c>
      <c r="F515" s="41" t="s">
        <v>2003</v>
      </c>
      <c r="G515" s="41" t="s">
        <v>2735</v>
      </c>
      <c r="H515" s="88">
        <v>1.2</v>
      </c>
      <c r="I515" s="89" t="s">
        <v>5</v>
      </c>
      <c r="J515" s="89" t="s">
        <v>3217</v>
      </c>
      <c r="K515" s="89" t="s">
        <v>3217</v>
      </c>
      <c r="L515" s="89" t="s">
        <v>3217</v>
      </c>
    </row>
    <row r="516" spans="1:12" x14ac:dyDescent="0.25">
      <c r="A516" s="41" t="s">
        <v>1992</v>
      </c>
      <c r="B516" s="41" t="s">
        <v>1891</v>
      </c>
      <c r="C516" s="41" t="s">
        <v>1892</v>
      </c>
      <c r="D516" s="41" t="s">
        <v>1893</v>
      </c>
      <c r="E516" s="41" t="s">
        <v>2730</v>
      </c>
      <c r="F516" s="41" t="s">
        <v>2003</v>
      </c>
      <c r="G516" s="41" t="s">
        <v>2736</v>
      </c>
      <c r="H516" s="88">
        <v>1.2</v>
      </c>
      <c r="I516" s="89" t="s">
        <v>5</v>
      </c>
      <c r="J516" s="89" t="s">
        <v>3217</v>
      </c>
      <c r="K516" s="89" t="s">
        <v>3217</v>
      </c>
      <c r="L516" s="89" t="s">
        <v>3217</v>
      </c>
    </row>
    <row r="517" spans="1:12" x14ac:dyDescent="0.25">
      <c r="A517" s="41" t="s">
        <v>1966</v>
      </c>
      <c r="B517" s="41" t="s">
        <v>1243</v>
      </c>
      <c r="C517" s="41" t="s">
        <v>1244</v>
      </c>
      <c r="D517" s="41" t="s">
        <v>1535</v>
      </c>
      <c r="E517" s="41" t="s">
        <v>2737</v>
      </c>
      <c r="F517" s="41" t="s">
        <v>2482</v>
      </c>
      <c r="G517" s="41" t="s">
        <v>2738</v>
      </c>
      <c r="H517" s="88">
        <v>187.5</v>
      </c>
      <c r="I517" s="89" t="s">
        <v>23</v>
      </c>
      <c r="J517" s="89" t="s">
        <v>3218</v>
      </c>
      <c r="K517" s="89" t="s">
        <v>3218</v>
      </c>
      <c r="L517" s="89" t="s">
        <v>3217</v>
      </c>
    </row>
    <row r="518" spans="1:12" x14ac:dyDescent="0.25">
      <c r="A518" s="41" t="s">
        <v>1966</v>
      </c>
      <c r="B518" s="41" t="s">
        <v>1243</v>
      </c>
      <c r="C518" s="41" t="s">
        <v>1244</v>
      </c>
      <c r="D518" s="41" t="s">
        <v>1535</v>
      </c>
      <c r="E518" s="41" t="s">
        <v>2737</v>
      </c>
      <c r="F518" s="41" t="s">
        <v>2482</v>
      </c>
      <c r="G518" s="41" t="s">
        <v>2739</v>
      </c>
      <c r="H518" s="88">
        <v>187.5</v>
      </c>
      <c r="I518" s="89" t="s">
        <v>23</v>
      </c>
      <c r="J518" s="89" t="s">
        <v>3218</v>
      </c>
      <c r="K518" s="89" t="s">
        <v>3218</v>
      </c>
      <c r="L518" s="89" t="s">
        <v>3217</v>
      </c>
    </row>
    <row r="519" spans="1:12" x14ac:dyDescent="0.25">
      <c r="A519" s="41" t="s">
        <v>1966</v>
      </c>
      <c r="B519" s="41" t="s">
        <v>1243</v>
      </c>
      <c r="C519" s="41" t="s">
        <v>1244</v>
      </c>
      <c r="D519" s="41" t="s">
        <v>1535</v>
      </c>
      <c r="E519" s="41" t="s">
        <v>2737</v>
      </c>
      <c r="F519" s="41" t="s">
        <v>2482</v>
      </c>
      <c r="G519" s="41" t="s">
        <v>2740</v>
      </c>
      <c r="H519" s="88">
        <v>187.5</v>
      </c>
      <c r="I519" s="89" t="s">
        <v>23</v>
      </c>
      <c r="J519" s="89" t="s">
        <v>3218</v>
      </c>
      <c r="K519" s="89" t="s">
        <v>3218</v>
      </c>
      <c r="L519" s="89" t="s">
        <v>3217</v>
      </c>
    </row>
    <row r="520" spans="1:12" x14ac:dyDescent="0.25">
      <c r="A520" s="41" t="s">
        <v>1966</v>
      </c>
      <c r="B520" s="41" t="s">
        <v>1243</v>
      </c>
      <c r="C520" s="41" t="s">
        <v>1244</v>
      </c>
      <c r="D520" s="41" t="s">
        <v>1535</v>
      </c>
      <c r="E520" s="41" t="s">
        <v>2737</v>
      </c>
      <c r="F520" s="41" t="s">
        <v>2482</v>
      </c>
      <c r="G520" s="41" t="s">
        <v>2741</v>
      </c>
      <c r="H520" s="88">
        <v>187.5</v>
      </c>
      <c r="I520" s="89" t="s">
        <v>23</v>
      </c>
      <c r="J520" s="89" t="s">
        <v>3218</v>
      </c>
      <c r="K520" s="89" t="s">
        <v>3218</v>
      </c>
      <c r="L520" s="89" t="s">
        <v>3217</v>
      </c>
    </row>
    <row r="521" spans="1:12" x14ac:dyDescent="0.25">
      <c r="A521" s="41" t="s">
        <v>2006</v>
      </c>
      <c r="B521" s="41" t="s">
        <v>1794</v>
      </c>
      <c r="C521" s="41" t="s">
        <v>1795</v>
      </c>
      <c r="D521" s="41" t="s">
        <v>1797</v>
      </c>
      <c r="E521" s="41" t="s">
        <v>2742</v>
      </c>
      <c r="F521" s="41" t="s">
        <v>2003</v>
      </c>
      <c r="G521" s="41" t="s">
        <v>2743</v>
      </c>
      <c r="H521" s="88">
        <v>8</v>
      </c>
      <c r="I521" s="89" t="s">
        <v>5</v>
      </c>
      <c r="J521" s="89" t="s">
        <v>3217</v>
      </c>
      <c r="K521" s="89" t="s">
        <v>3217</v>
      </c>
      <c r="L521" s="89" t="s">
        <v>3217</v>
      </c>
    </row>
    <row r="522" spans="1:12" x14ac:dyDescent="0.25">
      <c r="A522" s="41" t="s">
        <v>2006</v>
      </c>
      <c r="B522" s="41" t="s">
        <v>1794</v>
      </c>
      <c r="C522" s="41" t="s">
        <v>1795</v>
      </c>
      <c r="D522" s="41" t="s">
        <v>1797</v>
      </c>
      <c r="E522" s="41" t="s">
        <v>2742</v>
      </c>
      <c r="F522" s="41" t="s">
        <v>2003</v>
      </c>
      <c r="G522" s="41" t="s">
        <v>2744</v>
      </c>
      <c r="H522" s="88">
        <v>9.5</v>
      </c>
      <c r="I522" s="89" t="s">
        <v>5</v>
      </c>
      <c r="J522" s="89" t="s">
        <v>3217</v>
      </c>
      <c r="K522" s="89" t="s">
        <v>3217</v>
      </c>
      <c r="L522" s="89" t="s">
        <v>3217</v>
      </c>
    </row>
    <row r="523" spans="1:12" x14ac:dyDescent="0.25">
      <c r="A523" s="41" t="s">
        <v>1959</v>
      </c>
      <c r="B523" s="41" t="s">
        <v>1336</v>
      </c>
      <c r="C523" s="41" t="s">
        <v>1337</v>
      </c>
      <c r="D523" s="41" t="s">
        <v>1338</v>
      </c>
      <c r="E523" s="41" t="s">
        <v>2745</v>
      </c>
      <c r="F523" s="41" t="s">
        <v>1961</v>
      </c>
      <c r="G523" s="41" t="s">
        <v>2746</v>
      </c>
      <c r="H523" s="88">
        <v>133.13</v>
      </c>
      <c r="I523" s="89" t="s">
        <v>5</v>
      </c>
      <c r="J523" s="89" t="s">
        <v>3219</v>
      </c>
      <c r="K523" s="89" t="s">
        <v>3217</v>
      </c>
      <c r="L523" s="89" t="s">
        <v>3217</v>
      </c>
    </row>
    <row r="524" spans="1:12" x14ac:dyDescent="0.25">
      <c r="A524" s="41" t="s">
        <v>1959</v>
      </c>
      <c r="B524" s="41" t="s">
        <v>1336</v>
      </c>
      <c r="C524" s="41" t="s">
        <v>1337</v>
      </c>
      <c r="D524" s="41" t="s">
        <v>1338</v>
      </c>
      <c r="E524" s="41" t="s">
        <v>2745</v>
      </c>
      <c r="F524" s="41" t="s">
        <v>1980</v>
      </c>
      <c r="G524" s="41" t="s">
        <v>2747</v>
      </c>
      <c r="H524" s="88">
        <v>60</v>
      </c>
      <c r="I524" s="89" t="s">
        <v>23</v>
      </c>
      <c r="J524" s="89" t="s">
        <v>3218</v>
      </c>
      <c r="K524" s="89" t="s">
        <v>3217</v>
      </c>
      <c r="L524" s="89" t="s">
        <v>3217</v>
      </c>
    </row>
    <row r="525" spans="1:12" x14ac:dyDescent="0.25">
      <c r="A525" s="41" t="s">
        <v>2032</v>
      </c>
      <c r="B525" s="41" t="s">
        <v>1088</v>
      </c>
      <c r="C525" s="41" t="s">
        <v>1089</v>
      </c>
      <c r="D525" s="41" t="s">
        <v>1090</v>
      </c>
      <c r="E525" s="41" t="s">
        <v>2748</v>
      </c>
      <c r="F525" s="41" t="s">
        <v>1961</v>
      </c>
      <c r="G525" s="41" t="s">
        <v>2749</v>
      </c>
      <c r="H525" s="88">
        <v>50.332999999999998</v>
      </c>
      <c r="I525" s="89" t="s">
        <v>23</v>
      </c>
      <c r="J525" s="89" t="s">
        <v>3218</v>
      </c>
      <c r="K525" s="89" t="s">
        <v>3217</v>
      </c>
      <c r="L525" s="89" t="s">
        <v>3217</v>
      </c>
    </row>
    <row r="526" spans="1:12" x14ac:dyDescent="0.25">
      <c r="A526" s="41" t="s">
        <v>2032</v>
      </c>
      <c r="B526" s="41" t="s">
        <v>1088</v>
      </c>
      <c r="C526" s="41" t="s">
        <v>1089</v>
      </c>
      <c r="D526" s="41" t="s">
        <v>1090</v>
      </c>
      <c r="E526" s="41" t="s">
        <v>2748</v>
      </c>
      <c r="F526" s="41" t="s">
        <v>1961</v>
      </c>
      <c r="G526" s="41" t="s">
        <v>2750</v>
      </c>
      <c r="H526" s="88">
        <v>50.332999999999998</v>
      </c>
      <c r="I526" s="89" t="s">
        <v>23</v>
      </c>
      <c r="J526" s="89" t="s">
        <v>3218</v>
      </c>
      <c r="K526" s="89" t="s">
        <v>3217</v>
      </c>
      <c r="L526" s="89" t="s">
        <v>3217</v>
      </c>
    </row>
    <row r="527" spans="1:12" x14ac:dyDescent="0.25">
      <c r="A527" s="41" t="s">
        <v>2032</v>
      </c>
      <c r="B527" s="41" t="s">
        <v>1088</v>
      </c>
      <c r="C527" s="41" t="s">
        <v>1089</v>
      </c>
      <c r="D527" s="41" t="s">
        <v>1090</v>
      </c>
      <c r="E527" s="41" t="s">
        <v>2748</v>
      </c>
      <c r="F527" s="41" t="s">
        <v>1961</v>
      </c>
      <c r="G527" s="41" t="s">
        <v>2751</v>
      </c>
      <c r="H527" s="88">
        <v>50.332999999999998</v>
      </c>
      <c r="I527" s="89" t="s">
        <v>23</v>
      </c>
      <c r="J527" s="89" t="s">
        <v>3218</v>
      </c>
      <c r="K527" s="89" t="s">
        <v>3217</v>
      </c>
      <c r="L527" s="89" t="s">
        <v>3217</v>
      </c>
    </row>
    <row r="528" spans="1:12" x14ac:dyDescent="0.25">
      <c r="A528" s="41" t="s">
        <v>2032</v>
      </c>
      <c r="B528" s="41" t="s">
        <v>2752</v>
      </c>
      <c r="C528" s="41" t="s">
        <v>2753</v>
      </c>
      <c r="D528" s="41" t="s">
        <v>1090</v>
      </c>
      <c r="E528" s="41" t="s">
        <v>2748</v>
      </c>
      <c r="F528" s="41" t="s">
        <v>1961</v>
      </c>
      <c r="G528" s="41" t="s">
        <v>2754</v>
      </c>
      <c r="H528" s="88">
        <v>50.6</v>
      </c>
      <c r="I528" s="89" t="s">
        <v>5</v>
      </c>
      <c r="J528" s="89" t="s">
        <v>3220</v>
      </c>
      <c r="K528" s="89" t="s">
        <v>3217</v>
      </c>
      <c r="L528" s="89" t="s">
        <v>3217</v>
      </c>
    </row>
    <row r="529" spans="1:12" x14ac:dyDescent="0.25">
      <c r="A529" s="41" t="s">
        <v>2032</v>
      </c>
      <c r="B529" s="41" t="s">
        <v>2752</v>
      </c>
      <c r="C529" s="41" t="s">
        <v>2753</v>
      </c>
      <c r="D529" s="41" t="s">
        <v>1090</v>
      </c>
      <c r="E529" s="41" t="s">
        <v>2748</v>
      </c>
      <c r="F529" s="41" t="s">
        <v>1980</v>
      </c>
      <c r="G529" s="41" t="s">
        <v>2755</v>
      </c>
      <c r="H529" s="88">
        <v>57.05</v>
      </c>
      <c r="I529" s="89" t="s">
        <v>23</v>
      </c>
      <c r="J529" s="89" t="s">
        <v>3218</v>
      </c>
      <c r="K529" s="89" t="s">
        <v>3217</v>
      </c>
      <c r="L529" s="89" t="s">
        <v>3217</v>
      </c>
    </row>
    <row r="530" spans="1:12" x14ac:dyDescent="0.25">
      <c r="A530" s="41" t="s">
        <v>1959</v>
      </c>
      <c r="B530" s="41" t="s">
        <v>1315</v>
      </c>
      <c r="C530" s="41" t="s">
        <v>1316</v>
      </c>
      <c r="D530" s="41" t="s">
        <v>1317</v>
      </c>
      <c r="E530" s="41" t="s">
        <v>2756</v>
      </c>
      <c r="F530" s="41" t="s">
        <v>2003</v>
      </c>
      <c r="G530" s="41" t="s">
        <v>2757</v>
      </c>
      <c r="H530" s="88">
        <v>3.1</v>
      </c>
      <c r="I530" s="89" t="s">
        <v>5</v>
      </c>
      <c r="J530" s="89" t="s">
        <v>3217</v>
      </c>
      <c r="K530" s="89" t="s">
        <v>3217</v>
      </c>
      <c r="L530" s="89" t="s">
        <v>3217</v>
      </c>
    </row>
    <row r="531" spans="1:12" x14ac:dyDescent="0.25">
      <c r="A531" s="41" t="s">
        <v>1959</v>
      </c>
      <c r="B531" s="41" t="s">
        <v>1315</v>
      </c>
      <c r="C531" s="41" t="s">
        <v>1316</v>
      </c>
      <c r="D531" s="41" t="s">
        <v>1317</v>
      </c>
      <c r="E531" s="41" t="s">
        <v>2756</v>
      </c>
      <c r="F531" s="41" t="s">
        <v>2003</v>
      </c>
      <c r="G531" s="41" t="s">
        <v>2758</v>
      </c>
      <c r="H531" s="88">
        <v>3.1</v>
      </c>
      <c r="I531" s="89" t="s">
        <v>5</v>
      </c>
      <c r="J531" s="89" t="s">
        <v>3217</v>
      </c>
      <c r="K531" s="89" t="s">
        <v>3217</v>
      </c>
      <c r="L531" s="89" t="s">
        <v>3217</v>
      </c>
    </row>
    <row r="532" spans="1:12" x14ac:dyDescent="0.25">
      <c r="A532" s="41" t="s">
        <v>2006</v>
      </c>
      <c r="B532" s="41" t="s">
        <v>1791</v>
      </c>
      <c r="C532" s="41" t="s">
        <v>1792</v>
      </c>
      <c r="D532" s="41" t="s">
        <v>1793</v>
      </c>
      <c r="E532" s="41" t="s">
        <v>2759</v>
      </c>
      <c r="F532" s="41" t="s">
        <v>2003</v>
      </c>
      <c r="G532" s="41" t="s">
        <v>2760</v>
      </c>
      <c r="H532" s="88">
        <v>3.5</v>
      </c>
      <c r="I532" s="89" t="s">
        <v>3216</v>
      </c>
      <c r="J532" s="89" t="s">
        <v>3216</v>
      </c>
      <c r="K532" s="89" t="s">
        <v>3216</v>
      </c>
      <c r="L532" s="89" t="s">
        <v>3216</v>
      </c>
    </row>
    <row r="533" spans="1:12" x14ac:dyDescent="0.25">
      <c r="A533" s="41" t="s">
        <v>2006</v>
      </c>
      <c r="B533" s="41" t="s">
        <v>1791</v>
      </c>
      <c r="C533" s="41" t="s">
        <v>1792</v>
      </c>
      <c r="D533" s="41" t="s">
        <v>1793</v>
      </c>
      <c r="E533" s="41" t="s">
        <v>2759</v>
      </c>
      <c r="F533" s="41" t="s">
        <v>2003</v>
      </c>
      <c r="G533" s="41" t="s">
        <v>2761</v>
      </c>
      <c r="H533" s="88">
        <v>3.5</v>
      </c>
      <c r="I533" s="89" t="s">
        <v>3216</v>
      </c>
      <c r="J533" s="89" t="s">
        <v>3216</v>
      </c>
      <c r="K533" s="89" t="s">
        <v>3216</v>
      </c>
      <c r="L533" s="89" t="s">
        <v>3216</v>
      </c>
    </row>
    <row r="534" spans="1:12" x14ac:dyDescent="0.25">
      <c r="A534" s="41" t="s">
        <v>1959</v>
      </c>
      <c r="B534" s="41" t="s">
        <v>1333</v>
      </c>
      <c r="C534" s="41" t="s">
        <v>1334</v>
      </c>
      <c r="D534" s="41" t="s">
        <v>1335</v>
      </c>
      <c r="E534" s="41" t="s">
        <v>2762</v>
      </c>
      <c r="F534" s="41" t="s">
        <v>1957</v>
      </c>
      <c r="G534" s="41" t="s">
        <v>2763</v>
      </c>
      <c r="H534" s="88">
        <v>32</v>
      </c>
      <c r="I534" s="89" t="s">
        <v>3216</v>
      </c>
      <c r="J534" s="89" t="s">
        <v>3216</v>
      </c>
      <c r="K534" s="89" t="s">
        <v>3216</v>
      </c>
      <c r="L534" s="89" t="s">
        <v>3216</v>
      </c>
    </row>
    <row r="535" spans="1:12" x14ac:dyDescent="0.25">
      <c r="A535" s="41" t="s">
        <v>1966</v>
      </c>
      <c r="B535" s="41" t="s">
        <v>1265</v>
      </c>
      <c r="C535" s="41" t="s">
        <v>1266</v>
      </c>
      <c r="D535" s="41" t="s">
        <v>1267</v>
      </c>
      <c r="E535" s="41" t="s">
        <v>2764</v>
      </c>
      <c r="F535" s="41" t="s">
        <v>1961</v>
      </c>
      <c r="G535" s="41" t="s">
        <v>2765</v>
      </c>
      <c r="H535" s="88">
        <v>13</v>
      </c>
      <c r="I535" s="89" t="s">
        <v>23</v>
      </c>
      <c r="J535" s="89" t="s">
        <v>3218</v>
      </c>
      <c r="K535" s="89" t="s">
        <v>3217</v>
      </c>
      <c r="L535" s="89" t="s">
        <v>3217</v>
      </c>
    </row>
    <row r="536" spans="1:12" x14ac:dyDescent="0.25">
      <c r="A536" s="41" t="s">
        <v>1966</v>
      </c>
      <c r="B536" s="41" t="s">
        <v>1265</v>
      </c>
      <c r="C536" s="41" t="s">
        <v>1266</v>
      </c>
      <c r="D536" s="41" t="s">
        <v>1267</v>
      </c>
      <c r="E536" s="41" t="s">
        <v>2764</v>
      </c>
      <c r="F536" s="41" t="s">
        <v>1961</v>
      </c>
      <c r="G536" s="41" t="s">
        <v>2766</v>
      </c>
      <c r="H536" s="88">
        <v>13</v>
      </c>
      <c r="I536" s="89" t="s">
        <v>23</v>
      </c>
      <c r="J536" s="89" t="s">
        <v>3218</v>
      </c>
      <c r="K536" s="89" t="s">
        <v>3217</v>
      </c>
      <c r="L536" s="89" t="s">
        <v>3217</v>
      </c>
    </row>
    <row r="537" spans="1:12" x14ac:dyDescent="0.25">
      <c r="A537" s="41" t="s">
        <v>1992</v>
      </c>
      <c r="B537" s="41" t="s">
        <v>3168</v>
      </c>
      <c r="C537" s="41" t="s">
        <v>3169</v>
      </c>
      <c r="D537" s="41" t="s">
        <v>3170</v>
      </c>
      <c r="E537" s="41" t="s">
        <v>3171</v>
      </c>
      <c r="F537" s="41" t="s">
        <v>1980</v>
      </c>
      <c r="G537" s="41" t="s">
        <v>3172</v>
      </c>
      <c r="H537" s="88"/>
      <c r="I537" s="89" t="s">
        <v>3216</v>
      </c>
      <c r="J537" s="89" t="s">
        <v>3216</v>
      </c>
      <c r="K537" s="89" t="s">
        <v>3216</v>
      </c>
      <c r="L537" s="89" t="s">
        <v>3216</v>
      </c>
    </row>
    <row r="538" spans="1:12" x14ac:dyDescent="0.25">
      <c r="A538" s="41" t="s">
        <v>1992</v>
      </c>
      <c r="B538" s="41" t="s">
        <v>3168</v>
      </c>
      <c r="C538" s="41" t="s">
        <v>3169</v>
      </c>
      <c r="D538" s="41" t="s">
        <v>3170</v>
      </c>
      <c r="E538" s="41" t="s">
        <v>3171</v>
      </c>
      <c r="F538" s="41" t="s">
        <v>1980</v>
      </c>
      <c r="G538" s="41" t="s">
        <v>3173</v>
      </c>
      <c r="H538" s="88"/>
      <c r="I538" s="89" t="s">
        <v>3216</v>
      </c>
      <c r="J538" s="89" t="s">
        <v>3216</v>
      </c>
      <c r="K538" s="89" t="s">
        <v>3216</v>
      </c>
      <c r="L538" s="89" t="s">
        <v>3216</v>
      </c>
    </row>
    <row r="539" spans="1:12" x14ac:dyDescent="0.25">
      <c r="A539" s="41" t="s">
        <v>1975</v>
      </c>
      <c r="B539" s="41" t="s">
        <v>1590</v>
      </c>
      <c r="C539" s="41" t="s">
        <v>1591</v>
      </c>
      <c r="D539" s="41" t="s">
        <v>1592</v>
      </c>
      <c r="E539" s="41" t="s">
        <v>2767</v>
      </c>
      <c r="F539" s="41" t="s">
        <v>1957</v>
      </c>
      <c r="G539" s="41" t="s">
        <v>2768</v>
      </c>
      <c r="H539" s="88">
        <v>31.9</v>
      </c>
      <c r="I539" s="89" t="s">
        <v>5</v>
      </c>
      <c r="J539" s="89" t="s">
        <v>3217</v>
      </c>
      <c r="K539" s="89" t="s">
        <v>3217</v>
      </c>
      <c r="L539" s="89" t="s">
        <v>3217</v>
      </c>
    </row>
    <row r="540" spans="1:12" x14ac:dyDescent="0.25">
      <c r="A540" s="41" t="s">
        <v>2032</v>
      </c>
      <c r="B540" s="41" t="s">
        <v>1225</v>
      </c>
      <c r="C540" s="41" t="s">
        <v>1226</v>
      </c>
      <c r="D540" s="41" t="s">
        <v>1227</v>
      </c>
      <c r="E540" s="41" t="s">
        <v>2769</v>
      </c>
      <c r="F540" s="41" t="s">
        <v>1961</v>
      </c>
      <c r="G540" s="41" t="s">
        <v>2770</v>
      </c>
      <c r="H540" s="88">
        <v>63</v>
      </c>
      <c r="I540" s="89" t="s">
        <v>5</v>
      </c>
      <c r="J540" s="89" t="s">
        <v>3217</v>
      </c>
      <c r="K540" s="89" t="s">
        <v>3217</v>
      </c>
      <c r="L540" s="89" t="s">
        <v>3217</v>
      </c>
    </row>
    <row r="541" spans="1:12" x14ac:dyDescent="0.25">
      <c r="A541" s="41" t="s">
        <v>1970</v>
      </c>
      <c r="B541" s="41" t="s">
        <v>3055</v>
      </c>
      <c r="C541" s="41" t="s">
        <v>3056</v>
      </c>
      <c r="D541" s="41" t="s">
        <v>3057</v>
      </c>
      <c r="E541" s="41" t="s">
        <v>3058</v>
      </c>
      <c r="F541" s="41" t="s">
        <v>2003</v>
      </c>
      <c r="G541" s="41" t="s">
        <v>3059</v>
      </c>
      <c r="H541" s="88">
        <v>0.7</v>
      </c>
      <c r="I541" s="89" t="s">
        <v>5</v>
      </c>
      <c r="J541" s="89" t="s">
        <v>3217</v>
      </c>
      <c r="K541" s="89" t="s">
        <v>3217</v>
      </c>
      <c r="L541" s="89" t="s">
        <v>3217</v>
      </c>
    </row>
    <row r="542" spans="1:12" x14ac:dyDescent="0.25">
      <c r="A542" s="41" t="s">
        <v>1970</v>
      </c>
      <c r="B542" s="41" t="s">
        <v>1409</v>
      </c>
      <c r="C542" s="41" t="s">
        <v>1410</v>
      </c>
      <c r="D542" s="41" t="s">
        <v>1411</v>
      </c>
      <c r="E542" s="41" t="s">
        <v>2771</v>
      </c>
      <c r="F542" s="41" t="s">
        <v>2772</v>
      </c>
      <c r="G542" s="41" t="s">
        <v>2773</v>
      </c>
      <c r="H542" s="88">
        <v>0.55000000000000004</v>
      </c>
      <c r="I542" s="89" t="s">
        <v>5</v>
      </c>
      <c r="J542" s="89" t="s">
        <v>3217</v>
      </c>
      <c r="K542" s="89" t="s">
        <v>3217</v>
      </c>
      <c r="L542" s="89" t="s">
        <v>3217</v>
      </c>
    </row>
    <row r="543" spans="1:12" x14ac:dyDescent="0.25">
      <c r="A543" s="41" t="s">
        <v>1970</v>
      </c>
      <c r="B543" s="41" t="s">
        <v>1479</v>
      </c>
      <c r="C543" s="41" t="s">
        <v>1480</v>
      </c>
      <c r="D543" s="41" t="s">
        <v>1481</v>
      </c>
      <c r="E543" s="41" t="s">
        <v>2774</v>
      </c>
      <c r="F543" s="41" t="s">
        <v>2018</v>
      </c>
      <c r="G543" s="41" t="s">
        <v>2775</v>
      </c>
      <c r="H543" s="88">
        <v>5</v>
      </c>
      <c r="I543" s="89" t="s">
        <v>5</v>
      </c>
      <c r="J543" s="89" t="s">
        <v>3217</v>
      </c>
      <c r="K543" s="89" t="s">
        <v>3217</v>
      </c>
      <c r="L543" s="89" t="s">
        <v>3219</v>
      </c>
    </row>
    <row r="544" spans="1:12" x14ac:dyDescent="0.25">
      <c r="A544" s="41" t="s">
        <v>1959</v>
      </c>
      <c r="B544" s="41" t="s">
        <v>1371</v>
      </c>
      <c r="C544" s="41" t="s">
        <v>1372</v>
      </c>
      <c r="D544" s="41" t="s">
        <v>1373</v>
      </c>
      <c r="E544" s="41" t="s">
        <v>2776</v>
      </c>
      <c r="F544" s="41" t="s">
        <v>2003</v>
      </c>
      <c r="G544" s="41" t="s">
        <v>2777</v>
      </c>
      <c r="H544" s="88">
        <v>3.95</v>
      </c>
      <c r="I544" s="89" t="s">
        <v>5</v>
      </c>
      <c r="J544" s="89" t="s">
        <v>3217</v>
      </c>
      <c r="K544" s="89" t="s">
        <v>3217</v>
      </c>
      <c r="L544" s="89" t="s">
        <v>3217</v>
      </c>
    </row>
    <row r="545" spans="1:12" x14ac:dyDescent="0.25">
      <c r="A545" s="41" t="s">
        <v>1959</v>
      </c>
      <c r="B545" s="41" t="s">
        <v>1371</v>
      </c>
      <c r="C545" s="41" t="s">
        <v>1372</v>
      </c>
      <c r="D545" s="41" t="s">
        <v>1373</v>
      </c>
      <c r="E545" s="41" t="s">
        <v>2776</v>
      </c>
      <c r="F545" s="41" t="s">
        <v>2003</v>
      </c>
      <c r="G545" s="41" t="s">
        <v>2778</v>
      </c>
      <c r="H545" s="88">
        <v>3.95</v>
      </c>
      <c r="I545" s="89" t="s">
        <v>5</v>
      </c>
      <c r="J545" s="89" t="s">
        <v>3217</v>
      </c>
      <c r="K545" s="89" t="s">
        <v>3217</v>
      </c>
      <c r="L545" s="89" t="s">
        <v>3217</v>
      </c>
    </row>
    <row r="546" spans="1:12" x14ac:dyDescent="0.25">
      <c r="A546" s="41" t="s">
        <v>1970</v>
      </c>
      <c r="B546" s="41" t="s">
        <v>1441</v>
      </c>
      <c r="C546" s="41" t="s">
        <v>1442</v>
      </c>
      <c r="D546" s="41" t="s">
        <v>1443</v>
      </c>
      <c r="E546" s="41" t="s">
        <v>2779</v>
      </c>
      <c r="F546" s="41" t="s">
        <v>1961</v>
      </c>
      <c r="G546" s="41" t="s">
        <v>2780</v>
      </c>
      <c r="H546" s="88">
        <v>10</v>
      </c>
      <c r="I546" s="89" t="s">
        <v>5</v>
      </c>
      <c r="J546" s="89" t="s">
        <v>3220</v>
      </c>
      <c r="K546" s="89" t="s">
        <v>3217</v>
      </c>
      <c r="L546" s="89" t="s">
        <v>3217</v>
      </c>
    </row>
    <row r="547" spans="1:12" x14ac:dyDescent="0.25">
      <c r="A547" s="41" t="s">
        <v>1970</v>
      </c>
      <c r="B547" s="41" t="s">
        <v>1441</v>
      </c>
      <c r="C547" s="41" t="s">
        <v>1442</v>
      </c>
      <c r="D547" s="41" t="s">
        <v>1443</v>
      </c>
      <c r="E547" s="41" t="s">
        <v>2779</v>
      </c>
      <c r="F547" s="41" t="s">
        <v>1961</v>
      </c>
      <c r="G547" s="41" t="s">
        <v>2781</v>
      </c>
      <c r="H547" s="88">
        <v>10</v>
      </c>
      <c r="I547" s="89" t="s">
        <v>5</v>
      </c>
      <c r="J547" s="89" t="s">
        <v>3220</v>
      </c>
      <c r="K547" s="89" t="s">
        <v>3217</v>
      </c>
      <c r="L547" s="89" t="s">
        <v>3217</v>
      </c>
    </row>
    <row r="548" spans="1:12" x14ac:dyDescent="0.25">
      <c r="A548" s="41" t="s">
        <v>1970</v>
      </c>
      <c r="B548" s="41" t="s">
        <v>1441</v>
      </c>
      <c r="C548" s="41" t="s">
        <v>1442</v>
      </c>
      <c r="D548" s="41" t="s">
        <v>1443</v>
      </c>
      <c r="E548" s="41" t="s">
        <v>2779</v>
      </c>
      <c r="F548" s="41" t="s">
        <v>1961</v>
      </c>
      <c r="G548" s="41" t="s">
        <v>2782</v>
      </c>
      <c r="H548" s="88">
        <v>10</v>
      </c>
      <c r="I548" s="89" t="s">
        <v>5</v>
      </c>
      <c r="J548" s="89" t="s">
        <v>3220</v>
      </c>
      <c r="K548" s="89" t="s">
        <v>3217</v>
      </c>
      <c r="L548" s="89" t="s">
        <v>3217</v>
      </c>
    </row>
    <row r="549" spans="1:12" x14ac:dyDescent="0.25">
      <c r="A549" s="41" t="s">
        <v>2006</v>
      </c>
      <c r="B549" s="41" t="s">
        <v>1841</v>
      </c>
      <c r="C549" s="41" t="s">
        <v>1842</v>
      </c>
      <c r="D549" s="41" t="s">
        <v>1843</v>
      </c>
      <c r="E549" s="41" t="s">
        <v>2783</v>
      </c>
      <c r="F549" s="41" t="s">
        <v>2018</v>
      </c>
      <c r="G549" s="41" t="s">
        <v>2784</v>
      </c>
      <c r="H549" s="88">
        <v>22.5</v>
      </c>
      <c r="I549" s="89" t="s">
        <v>5</v>
      </c>
      <c r="J549" s="89" t="s">
        <v>3220</v>
      </c>
      <c r="K549" s="89" t="s">
        <v>3217</v>
      </c>
      <c r="L549" s="89" t="s">
        <v>3221</v>
      </c>
    </row>
    <row r="550" spans="1:12" x14ac:dyDescent="0.25">
      <c r="A550" s="41" t="s">
        <v>1966</v>
      </c>
      <c r="B550" s="41" t="s">
        <v>1231</v>
      </c>
      <c r="C550" s="41" t="s">
        <v>1232</v>
      </c>
      <c r="D550" s="41" t="s">
        <v>1233</v>
      </c>
      <c r="E550" s="41" t="s">
        <v>2785</v>
      </c>
      <c r="F550" s="41" t="s">
        <v>2051</v>
      </c>
      <c r="G550" s="41" t="s">
        <v>2786</v>
      </c>
      <c r="H550" s="88">
        <v>2</v>
      </c>
      <c r="I550" s="89" t="s">
        <v>5</v>
      </c>
      <c r="J550" s="89" t="s">
        <v>3220</v>
      </c>
      <c r="K550" s="89" t="s">
        <v>3217</v>
      </c>
      <c r="L550" s="89" t="s">
        <v>3217</v>
      </c>
    </row>
    <row r="551" spans="1:12" x14ac:dyDescent="0.25">
      <c r="A551" s="41" t="s">
        <v>1982</v>
      </c>
      <c r="B551" s="41" t="s">
        <v>1690</v>
      </c>
      <c r="C551" s="41" t="s">
        <v>1691</v>
      </c>
      <c r="D551" s="41" t="s">
        <v>1692</v>
      </c>
      <c r="E551" s="41" t="s">
        <v>2787</v>
      </c>
      <c r="F551" s="41" t="s">
        <v>1957</v>
      </c>
      <c r="G551" s="41" t="s">
        <v>2788</v>
      </c>
      <c r="H551" s="88">
        <v>15</v>
      </c>
      <c r="I551" s="89" t="s">
        <v>5</v>
      </c>
      <c r="J551" s="89" t="s">
        <v>3220</v>
      </c>
      <c r="K551" s="89" t="s">
        <v>3217</v>
      </c>
      <c r="L551" s="89" t="s">
        <v>3217</v>
      </c>
    </row>
    <row r="552" spans="1:12" x14ac:dyDescent="0.25">
      <c r="A552" s="41" t="s">
        <v>1975</v>
      </c>
      <c r="B552" s="41" t="s">
        <v>861</v>
      </c>
      <c r="C552" s="41" t="s">
        <v>862</v>
      </c>
      <c r="D552" s="41" t="s">
        <v>1621</v>
      </c>
      <c r="E552" s="41" t="s">
        <v>2789</v>
      </c>
      <c r="F552" s="41" t="s">
        <v>1972</v>
      </c>
      <c r="G552" s="41" t="s">
        <v>1621</v>
      </c>
      <c r="H552" s="88">
        <v>1.7</v>
      </c>
      <c r="I552" s="89" t="s">
        <v>3216</v>
      </c>
      <c r="J552" s="89" t="s">
        <v>3216</v>
      </c>
      <c r="K552" s="89" t="s">
        <v>3216</v>
      </c>
      <c r="L552" s="89" t="s">
        <v>3216</v>
      </c>
    </row>
    <row r="553" spans="1:12" x14ac:dyDescent="0.25">
      <c r="A553" s="41" t="s">
        <v>1966</v>
      </c>
      <c r="B553" s="41" t="s">
        <v>1228</v>
      </c>
      <c r="C553" s="41" t="s">
        <v>1229</v>
      </c>
      <c r="D553" s="41" t="s">
        <v>1230</v>
      </c>
      <c r="E553" s="41" t="s">
        <v>2790</v>
      </c>
      <c r="F553" s="41" t="s">
        <v>1961</v>
      </c>
      <c r="G553" s="41" t="s">
        <v>2791</v>
      </c>
      <c r="H553" s="88">
        <v>60</v>
      </c>
      <c r="I553" s="89" t="s">
        <v>5</v>
      </c>
      <c r="J553" s="89" t="s">
        <v>3217</v>
      </c>
      <c r="K553" s="89" t="s">
        <v>3217</v>
      </c>
      <c r="L553" s="89" t="s">
        <v>3217</v>
      </c>
    </row>
    <row r="554" spans="1:12" x14ac:dyDescent="0.25">
      <c r="A554" s="41" t="s">
        <v>1966</v>
      </c>
      <c r="B554" s="41" t="s">
        <v>1243</v>
      </c>
      <c r="C554" s="41" t="s">
        <v>1244</v>
      </c>
      <c r="D554" s="41" t="s">
        <v>1261</v>
      </c>
      <c r="E554" s="41" t="s">
        <v>2792</v>
      </c>
      <c r="F554" s="41" t="s">
        <v>1961</v>
      </c>
      <c r="G554" s="41" t="s">
        <v>2793</v>
      </c>
      <c r="H554" s="88">
        <v>16</v>
      </c>
      <c r="I554" s="89" t="s">
        <v>23</v>
      </c>
      <c r="J554" s="89" t="s">
        <v>3218</v>
      </c>
      <c r="K554" s="89" t="s">
        <v>3218</v>
      </c>
      <c r="L554" s="89" t="s">
        <v>3217</v>
      </c>
    </row>
    <row r="555" spans="1:12" x14ac:dyDescent="0.25">
      <c r="A555" s="41" t="s">
        <v>1966</v>
      </c>
      <c r="B555" s="41" t="s">
        <v>1243</v>
      </c>
      <c r="C555" s="41" t="s">
        <v>1244</v>
      </c>
      <c r="D555" s="41" t="s">
        <v>1261</v>
      </c>
      <c r="E555" s="41" t="s">
        <v>2792</v>
      </c>
      <c r="F555" s="41" t="s">
        <v>1961</v>
      </c>
      <c r="G555" s="41" t="s">
        <v>2794</v>
      </c>
      <c r="H555" s="88">
        <v>23</v>
      </c>
      <c r="I555" s="89" t="s">
        <v>23</v>
      </c>
      <c r="J555" s="89" t="s">
        <v>3218</v>
      </c>
      <c r="K555" s="89" t="s">
        <v>3218</v>
      </c>
      <c r="L555" s="89" t="s">
        <v>3217</v>
      </c>
    </row>
    <row r="556" spans="1:12" x14ac:dyDescent="0.25">
      <c r="A556" s="41" t="s">
        <v>2795</v>
      </c>
      <c r="B556" s="41" t="s">
        <v>1377</v>
      </c>
      <c r="C556" s="41" t="s">
        <v>1378</v>
      </c>
      <c r="D556" s="41" t="s">
        <v>1379</v>
      </c>
      <c r="E556" s="41" t="s">
        <v>2796</v>
      </c>
      <c r="F556" s="41" t="s">
        <v>1972</v>
      </c>
      <c r="G556" s="41" t="s">
        <v>2797</v>
      </c>
      <c r="H556" s="88">
        <v>135</v>
      </c>
      <c r="I556" s="89" t="s">
        <v>5</v>
      </c>
      <c r="J556" s="89" t="s">
        <v>3217</v>
      </c>
      <c r="K556" s="89" t="s">
        <v>3217</v>
      </c>
      <c r="L556" s="89" t="s">
        <v>3217</v>
      </c>
    </row>
    <row r="557" spans="1:12" x14ac:dyDescent="0.25">
      <c r="A557" s="41" t="s">
        <v>2795</v>
      </c>
      <c r="B557" s="41" t="s">
        <v>1377</v>
      </c>
      <c r="C557" s="41" t="s">
        <v>1378</v>
      </c>
      <c r="D557" s="41" t="s">
        <v>1379</v>
      </c>
      <c r="E557" s="41" t="s">
        <v>2796</v>
      </c>
      <c r="F557" s="41" t="s">
        <v>1972</v>
      </c>
      <c r="G557" s="41" t="s">
        <v>2798</v>
      </c>
      <c r="H557" s="88">
        <v>135</v>
      </c>
      <c r="I557" s="89" t="s">
        <v>23</v>
      </c>
      <c r="J557" s="89" t="s">
        <v>3218</v>
      </c>
      <c r="K557" s="89" t="s">
        <v>3217</v>
      </c>
      <c r="L557" s="89" t="s">
        <v>3217</v>
      </c>
    </row>
    <row r="558" spans="1:12" x14ac:dyDescent="0.25">
      <c r="A558" s="41" t="s">
        <v>2795</v>
      </c>
      <c r="B558" s="41" t="s">
        <v>1377</v>
      </c>
      <c r="C558" s="41" t="s">
        <v>1378</v>
      </c>
      <c r="D558" s="41" t="s">
        <v>1379</v>
      </c>
      <c r="E558" s="41" t="s">
        <v>2796</v>
      </c>
      <c r="F558" s="41" t="s">
        <v>1972</v>
      </c>
      <c r="G558" s="41" t="s">
        <v>2799</v>
      </c>
      <c r="H558" s="88">
        <v>135</v>
      </c>
      <c r="I558" s="89" t="s">
        <v>23</v>
      </c>
      <c r="J558" s="89" t="s">
        <v>3218</v>
      </c>
      <c r="K558" s="89" t="s">
        <v>3217</v>
      </c>
      <c r="L558" s="89" t="s">
        <v>3217</v>
      </c>
    </row>
    <row r="559" spans="1:12" x14ac:dyDescent="0.25">
      <c r="A559" s="41" t="s">
        <v>2795</v>
      </c>
      <c r="B559" s="41" t="s">
        <v>1377</v>
      </c>
      <c r="C559" s="41" t="s">
        <v>1378</v>
      </c>
      <c r="D559" s="41" t="s">
        <v>1379</v>
      </c>
      <c r="E559" s="41" t="s">
        <v>2796</v>
      </c>
      <c r="F559" s="41" t="s">
        <v>1972</v>
      </c>
      <c r="G559" s="41" t="s">
        <v>2800</v>
      </c>
      <c r="H559" s="88">
        <v>135</v>
      </c>
      <c r="I559" s="89" t="s">
        <v>5</v>
      </c>
      <c r="J559" s="89" t="s">
        <v>3217</v>
      </c>
      <c r="K559" s="89" t="s">
        <v>3217</v>
      </c>
      <c r="L559" s="89" t="s">
        <v>3217</v>
      </c>
    </row>
    <row r="560" spans="1:12" x14ac:dyDescent="0.25">
      <c r="A560" s="41" t="s">
        <v>2795</v>
      </c>
      <c r="B560" s="41" t="s">
        <v>1377</v>
      </c>
      <c r="C560" s="41" t="s">
        <v>1378</v>
      </c>
      <c r="D560" s="41" t="s">
        <v>1379</v>
      </c>
      <c r="E560" s="41" t="s">
        <v>2796</v>
      </c>
      <c r="F560" s="41" t="s">
        <v>1972</v>
      </c>
      <c r="G560" s="41" t="s">
        <v>2801</v>
      </c>
      <c r="H560" s="88">
        <v>135</v>
      </c>
      <c r="I560" s="89" t="s">
        <v>23</v>
      </c>
      <c r="J560" s="89" t="s">
        <v>3218</v>
      </c>
      <c r="K560" s="89" t="s">
        <v>3217</v>
      </c>
      <c r="L560" s="89" t="s">
        <v>3217</v>
      </c>
    </row>
    <row r="561" spans="1:12" x14ac:dyDescent="0.25">
      <c r="A561" s="41" t="s">
        <v>2795</v>
      </c>
      <c r="B561" s="41" t="s">
        <v>1377</v>
      </c>
      <c r="C561" s="41" t="s">
        <v>1378</v>
      </c>
      <c r="D561" s="41" t="s">
        <v>1379</v>
      </c>
      <c r="E561" s="41" t="s">
        <v>2796</v>
      </c>
      <c r="F561" s="41" t="s">
        <v>1972</v>
      </c>
      <c r="G561" s="41" t="s">
        <v>2802</v>
      </c>
      <c r="H561" s="88">
        <v>135</v>
      </c>
      <c r="I561" s="89" t="s">
        <v>23</v>
      </c>
      <c r="J561" s="89" t="s">
        <v>3218</v>
      </c>
      <c r="K561" s="89" t="s">
        <v>3217</v>
      </c>
      <c r="L561" s="89" t="s">
        <v>3217</v>
      </c>
    </row>
    <row r="562" spans="1:12" x14ac:dyDescent="0.25">
      <c r="A562" s="41" t="s">
        <v>2795</v>
      </c>
      <c r="B562" s="41" t="s">
        <v>1377</v>
      </c>
      <c r="C562" s="41" t="s">
        <v>1378</v>
      </c>
      <c r="D562" s="41" t="s">
        <v>1379</v>
      </c>
      <c r="E562" s="41" t="s">
        <v>2796</v>
      </c>
      <c r="F562" s="41" t="s">
        <v>1972</v>
      </c>
      <c r="G562" s="41" t="s">
        <v>2803</v>
      </c>
      <c r="H562" s="88">
        <v>135</v>
      </c>
      <c r="I562" s="89" t="s">
        <v>5</v>
      </c>
      <c r="J562" s="89" t="s">
        <v>3217</v>
      </c>
      <c r="K562" s="89" t="s">
        <v>3217</v>
      </c>
      <c r="L562" s="89" t="s">
        <v>3217</v>
      </c>
    </row>
    <row r="563" spans="1:12" x14ac:dyDescent="0.25">
      <c r="A563" s="41" t="s">
        <v>2795</v>
      </c>
      <c r="B563" s="41" t="s">
        <v>1377</v>
      </c>
      <c r="C563" s="41" t="s">
        <v>1378</v>
      </c>
      <c r="D563" s="41" t="s">
        <v>1379</v>
      </c>
      <c r="E563" s="41" t="s">
        <v>2796</v>
      </c>
      <c r="F563" s="41" t="s">
        <v>1972</v>
      </c>
      <c r="G563" s="41" t="s">
        <v>2804</v>
      </c>
      <c r="H563" s="88">
        <v>135</v>
      </c>
      <c r="I563" s="89" t="s">
        <v>23</v>
      </c>
      <c r="J563" s="89" t="s">
        <v>3218</v>
      </c>
      <c r="K563" s="89" t="s">
        <v>3217</v>
      </c>
      <c r="L563" s="89" t="s">
        <v>3217</v>
      </c>
    </row>
    <row r="564" spans="1:12" x14ac:dyDescent="0.25">
      <c r="A564" s="41" t="s">
        <v>2795</v>
      </c>
      <c r="B564" s="41" t="s">
        <v>1377</v>
      </c>
      <c r="C564" s="41" t="s">
        <v>1378</v>
      </c>
      <c r="D564" s="41" t="s">
        <v>1379</v>
      </c>
      <c r="E564" s="41" t="s">
        <v>2796</v>
      </c>
      <c r="F564" s="41" t="s">
        <v>1972</v>
      </c>
      <c r="G564" s="41" t="s">
        <v>2805</v>
      </c>
      <c r="H564" s="88">
        <v>135</v>
      </c>
      <c r="I564" s="89" t="s">
        <v>23</v>
      </c>
      <c r="J564" s="89" t="s">
        <v>3218</v>
      </c>
      <c r="K564" s="89" t="s">
        <v>3217</v>
      </c>
      <c r="L564" s="89" t="s">
        <v>3217</v>
      </c>
    </row>
    <row r="565" spans="1:12" x14ac:dyDescent="0.25">
      <c r="A565" s="41" t="s">
        <v>2795</v>
      </c>
      <c r="B565" s="41" t="s">
        <v>1377</v>
      </c>
      <c r="C565" s="41" t="s">
        <v>1378</v>
      </c>
      <c r="D565" s="41" t="s">
        <v>1379</v>
      </c>
      <c r="E565" s="41" t="s">
        <v>2796</v>
      </c>
      <c r="F565" s="41" t="s">
        <v>1972</v>
      </c>
      <c r="G565" s="41" t="s">
        <v>2806</v>
      </c>
      <c r="H565" s="88">
        <v>135</v>
      </c>
      <c r="I565" s="89" t="s">
        <v>5</v>
      </c>
      <c r="J565" s="89" t="s">
        <v>3217</v>
      </c>
      <c r="K565" s="89" t="s">
        <v>3217</v>
      </c>
      <c r="L565" s="89" t="s">
        <v>3217</v>
      </c>
    </row>
    <row r="566" spans="1:12" x14ac:dyDescent="0.25">
      <c r="A566" s="41" t="s">
        <v>2795</v>
      </c>
      <c r="B566" s="41" t="s">
        <v>1377</v>
      </c>
      <c r="C566" s="41" t="s">
        <v>1378</v>
      </c>
      <c r="D566" s="41" t="s">
        <v>1379</v>
      </c>
      <c r="E566" s="41" t="s">
        <v>2796</v>
      </c>
      <c r="F566" s="41" t="s">
        <v>1972</v>
      </c>
      <c r="G566" s="41" t="s">
        <v>2807</v>
      </c>
      <c r="H566" s="88">
        <v>135</v>
      </c>
      <c r="I566" s="89" t="s">
        <v>23</v>
      </c>
      <c r="J566" s="89" t="s">
        <v>3218</v>
      </c>
      <c r="K566" s="89" t="s">
        <v>3217</v>
      </c>
      <c r="L566" s="89" t="s">
        <v>3217</v>
      </c>
    </row>
    <row r="567" spans="1:12" x14ac:dyDescent="0.25">
      <c r="A567" s="41" t="s">
        <v>2795</v>
      </c>
      <c r="B567" s="41" t="s">
        <v>1377</v>
      </c>
      <c r="C567" s="41" t="s">
        <v>1378</v>
      </c>
      <c r="D567" s="41" t="s">
        <v>1379</v>
      </c>
      <c r="E567" s="41" t="s">
        <v>2796</v>
      </c>
      <c r="F567" s="41" t="s">
        <v>1972</v>
      </c>
      <c r="G567" s="41" t="s">
        <v>2808</v>
      </c>
      <c r="H567" s="88">
        <v>135</v>
      </c>
      <c r="I567" s="89" t="s">
        <v>23</v>
      </c>
      <c r="J567" s="89" t="s">
        <v>3218</v>
      </c>
      <c r="K567" s="89" t="s">
        <v>3217</v>
      </c>
      <c r="L567" s="89" t="s">
        <v>3217</v>
      </c>
    </row>
    <row r="568" spans="1:12" x14ac:dyDescent="0.25">
      <c r="A568" s="41" t="s">
        <v>2795</v>
      </c>
      <c r="B568" s="41" t="s">
        <v>1377</v>
      </c>
      <c r="C568" s="41" t="s">
        <v>1378</v>
      </c>
      <c r="D568" s="41" t="s">
        <v>1379</v>
      </c>
      <c r="E568" s="41" t="s">
        <v>2796</v>
      </c>
      <c r="F568" s="41" t="s">
        <v>1972</v>
      </c>
      <c r="G568" s="41" t="s">
        <v>2809</v>
      </c>
      <c r="H568" s="88">
        <v>135</v>
      </c>
      <c r="I568" s="89" t="s">
        <v>23</v>
      </c>
      <c r="J568" s="89" t="s">
        <v>3218</v>
      </c>
      <c r="K568" s="89" t="s">
        <v>3217</v>
      </c>
      <c r="L568" s="89" t="s">
        <v>3217</v>
      </c>
    </row>
    <row r="569" spans="1:12" x14ac:dyDescent="0.25">
      <c r="A569" s="41" t="s">
        <v>2795</v>
      </c>
      <c r="B569" s="41" t="s">
        <v>1377</v>
      </c>
      <c r="C569" s="41" t="s">
        <v>1378</v>
      </c>
      <c r="D569" s="41" t="s">
        <v>1379</v>
      </c>
      <c r="E569" s="41" t="s">
        <v>2796</v>
      </c>
      <c r="F569" s="41" t="s">
        <v>1972</v>
      </c>
      <c r="G569" s="41" t="s">
        <v>2810</v>
      </c>
      <c r="H569" s="88">
        <v>135</v>
      </c>
      <c r="I569" s="89" t="s">
        <v>23</v>
      </c>
      <c r="J569" s="89" t="s">
        <v>3218</v>
      </c>
      <c r="K569" s="89" t="s">
        <v>3217</v>
      </c>
      <c r="L569" s="89" t="s">
        <v>3217</v>
      </c>
    </row>
    <row r="570" spans="1:12" x14ac:dyDescent="0.25">
      <c r="A570" s="41" t="s">
        <v>1970</v>
      </c>
      <c r="B570" s="41" t="s">
        <v>1406</v>
      </c>
      <c r="C570" s="41" t="s">
        <v>1407</v>
      </c>
      <c r="D570" s="41" t="s">
        <v>1408</v>
      </c>
      <c r="E570" s="41" t="s">
        <v>2811</v>
      </c>
      <c r="F570" s="41" t="s">
        <v>2772</v>
      </c>
      <c r="G570" s="41" t="s">
        <v>2812</v>
      </c>
      <c r="H570" s="88">
        <v>0.1</v>
      </c>
      <c r="I570" s="89" t="s">
        <v>5</v>
      </c>
      <c r="J570" s="89" t="s">
        <v>3219</v>
      </c>
      <c r="K570" s="89" t="s">
        <v>3217</v>
      </c>
      <c r="L570" s="89" t="s">
        <v>3217</v>
      </c>
    </row>
    <row r="571" spans="1:12" x14ac:dyDescent="0.25">
      <c r="A571" s="41" t="s">
        <v>1955</v>
      </c>
      <c r="B571" s="41" t="s">
        <v>863</v>
      </c>
      <c r="C571" s="41" t="s">
        <v>864</v>
      </c>
      <c r="D571" s="41" t="s">
        <v>1558</v>
      </c>
      <c r="E571" s="41" t="s">
        <v>2813</v>
      </c>
      <c r="F571" s="41" t="s">
        <v>1961</v>
      </c>
      <c r="G571" s="41" t="s">
        <v>2814</v>
      </c>
      <c r="H571" s="88">
        <v>27</v>
      </c>
      <c r="I571" s="89" t="s">
        <v>5</v>
      </c>
      <c r="J571" s="89" t="s">
        <v>3217</v>
      </c>
      <c r="K571" s="89" t="s">
        <v>3217</v>
      </c>
      <c r="L571" s="89" t="s">
        <v>3217</v>
      </c>
    </row>
    <row r="572" spans="1:12" x14ac:dyDescent="0.25">
      <c r="A572" s="41" t="s">
        <v>2032</v>
      </c>
      <c r="B572" s="41" t="s">
        <v>1165</v>
      </c>
      <c r="C572" s="41" t="s">
        <v>1166</v>
      </c>
      <c r="D572" s="41" t="s">
        <v>1167</v>
      </c>
      <c r="E572" s="41" t="s">
        <v>2815</v>
      </c>
      <c r="F572" s="41" t="s">
        <v>1968</v>
      </c>
      <c r="G572" s="41" t="s">
        <v>2816</v>
      </c>
      <c r="H572" s="88">
        <v>203.4</v>
      </c>
      <c r="I572" s="89" t="s">
        <v>5</v>
      </c>
      <c r="J572" s="89" t="s">
        <v>3219</v>
      </c>
      <c r="K572" s="89" t="s">
        <v>3217</v>
      </c>
      <c r="L572" s="89" t="s">
        <v>3219</v>
      </c>
    </row>
    <row r="573" spans="1:12" x14ac:dyDescent="0.25">
      <c r="A573" s="41" t="s">
        <v>1970</v>
      </c>
      <c r="B573" s="41" t="s">
        <v>1475</v>
      </c>
      <c r="C573" s="41" t="s">
        <v>1476</v>
      </c>
      <c r="D573" s="41" t="s">
        <v>1477</v>
      </c>
      <c r="E573" s="41" t="s">
        <v>2817</v>
      </c>
      <c r="F573" s="41" t="s">
        <v>2018</v>
      </c>
      <c r="G573" s="41" t="s">
        <v>2818</v>
      </c>
      <c r="H573" s="88">
        <v>0.48</v>
      </c>
      <c r="I573" s="89" t="s">
        <v>5</v>
      </c>
      <c r="J573" s="89" t="s">
        <v>3217</v>
      </c>
      <c r="K573" s="89" t="s">
        <v>3217</v>
      </c>
      <c r="L573" s="89" t="s">
        <v>3221</v>
      </c>
    </row>
    <row r="574" spans="1:12" x14ac:dyDescent="0.25">
      <c r="A574" s="41" t="s">
        <v>1970</v>
      </c>
      <c r="B574" s="41" t="s">
        <v>1475</v>
      </c>
      <c r="C574" s="41" t="s">
        <v>1476</v>
      </c>
      <c r="D574" s="41" t="s">
        <v>1478</v>
      </c>
      <c r="E574" s="41" t="s">
        <v>2819</v>
      </c>
      <c r="F574" s="41" t="s">
        <v>2018</v>
      </c>
      <c r="G574" s="41" t="s">
        <v>2820</v>
      </c>
      <c r="H574" s="88">
        <v>1.2</v>
      </c>
      <c r="I574" s="89" t="s">
        <v>5</v>
      </c>
      <c r="J574" s="89" t="s">
        <v>3217</v>
      </c>
      <c r="K574" s="89" t="s">
        <v>3217</v>
      </c>
      <c r="L574" s="89" t="s">
        <v>3221</v>
      </c>
    </row>
    <row r="575" spans="1:12" x14ac:dyDescent="0.25">
      <c r="A575" s="41" t="s">
        <v>2006</v>
      </c>
      <c r="B575" s="41" t="s">
        <v>1767</v>
      </c>
      <c r="C575" s="41" t="s">
        <v>1768</v>
      </c>
      <c r="D575" s="41" t="s">
        <v>1769</v>
      </c>
      <c r="E575" s="41" t="s">
        <v>2821</v>
      </c>
      <c r="F575" s="41" t="s">
        <v>1957</v>
      </c>
      <c r="G575" s="41" t="s">
        <v>2822</v>
      </c>
      <c r="H575" s="88">
        <v>15</v>
      </c>
      <c r="I575" s="89" t="s">
        <v>3216</v>
      </c>
      <c r="J575" s="89" t="s">
        <v>3216</v>
      </c>
      <c r="K575" s="89" t="s">
        <v>3216</v>
      </c>
      <c r="L575" s="89" t="s">
        <v>3216</v>
      </c>
    </row>
    <row r="576" spans="1:12" x14ac:dyDescent="0.25">
      <c r="A576" s="41" t="s">
        <v>1955</v>
      </c>
      <c r="B576" s="41" t="s">
        <v>3123</v>
      </c>
      <c r="C576" s="41" t="s">
        <v>3124</v>
      </c>
      <c r="D576" s="41" t="s">
        <v>3125</v>
      </c>
      <c r="E576" s="41" t="s">
        <v>3126</v>
      </c>
      <c r="F576" s="41" t="s">
        <v>2051</v>
      </c>
      <c r="G576" s="41" t="s">
        <v>3127</v>
      </c>
      <c r="H576" s="88">
        <v>5.0999999999999996</v>
      </c>
      <c r="I576" s="89" t="s">
        <v>3216</v>
      </c>
      <c r="J576" s="89" t="s">
        <v>3216</v>
      </c>
      <c r="K576" s="89" t="s">
        <v>3216</v>
      </c>
      <c r="L576" s="89" t="s">
        <v>3216</v>
      </c>
    </row>
    <row r="577" spans="1:12" x14ac:dyDescent="0.25">
      <c r="A577" s="41" t="s">
        <v>1955</v>
      </c>
      <c r="B577" s="41" t="s">
        <v>1548</v>
      </c>
      <c r="C577" s="41" t="s">
        <v>1549</v>
      </c>
      <c r="D577" s="41" t="s">
        <v>1550</v>
      </c>
      <c r="E577" s="41" t="s">
        <v>2823</v>
      </c>
      <c r="F577" s="41" t="s">
        <v>2051</v>
      </c>
      <c r="G577" s="41" t="s">
        <v>2824</v>
      </c>
      <c r="H577" s="88">
        <v>5.0999999999999996</v>
      </c>
      <c r="I577" s="89" t="s">
        <v>3216</v>
      </c>
      <c r="J577" s="89" t="s">
        <v>3216</v>
      </c>
      <c r="K577" s="89" t="s">
        <v>3216</v>
      </c>
      <c r="L577" s="89" t="s">
        <v>3216</v>
      </c>
    </row>
    <row r="578" spans="1:12" x14ac:dyDescent="0.25">
      <c r="A578" s="41" t="s">
        <v>1970</v>
      </c>
      <c r="B578" s="41" t="s">
        <v>1424</v>
      </c>
      <c r="C578" s="41" t="s">
        <v>1425</v>
      </c>
      <c r="D578" s="41" t="s">
        <v>1427</v>
      </c>
      <c r="E578" s="41" t="s">
        <v>2825</v>
      </c>
      <c r="F578" s="41" t="s">
        <v>2003</v>
      </c>
      <c r="G578" s="41" t="s">
        <v>2826</v>
      </c>
      <c r="H578" s="88">
        <v>2.16</v>
      </c>
      <c r="I578" s="89" t="s">
        <v>5</v>
      </c>
      <c r="J578" s="89" t="s">
        <v>3217</v>
      </c>
      <c r="K578" s="89" t="s">
        <v>3217</v>
      </c>
      <c r="L578" s="89" t="s">
        <v>3217</v>
      </c>
    </row>
    <row r="579" spans="1:12" x14ac:dyDescent="0.25">
      <c r="A579" s="41" t="s">
        <v>1970</v>
      </c>
      <c r="B579" s="41" t="s">
        <v>1424</v>
      </c>
      <c r="C579" s="41" t="s">
        <v>1425</v>
      </c>
      <c r="D579" s="41" t="s">
        <v>1427</v>
      </c>
      <c r="E579" s="41" t="s">
        <v>2825</v>
      </c>
      <c r="F579" s="41" t="s">
        <v>2003</v>
      </c>
      <c r="G579" s="41" t="s">
        <v>2827</v>
      </c>
      <c r="H579" s="88">
        <v>2.16</v>
      </c>
      <c r="I579" s="89" t="s">
        <v>5</v>
      </c>
      <c r="J579" s="89" t="s">
        <v>3217</v>
      </c>
      <c r="K579" s="89" t="s">
        <v>3217</v>
      </c>
      <c r="L579" s="89" t="s">
        <v>3217</v>
      </c>
    </row>
    <row r="580" spans="1:12" x14ac:dyDescent="0.25">
      <c r="A580" s="41" t="s">
        <v>1970</v>
      </c>
      <c r="B580" s="41" t="s">
        <v>1424</v>
      </c>
      <c r="C580" s="41" t="s">
        <v>1425</v>
      </c>
      <c r="D580" s="41" t="s">
        <v>1427</v>
      </c>
      <c r="E580" s="41" t="s">
        <v>2825</v>
      </c>
      <c r="F580" s="41" t="s">
        <v>2003</v>
      </c>
      <c r="G580" s="41" t="s">
        <v>2828</v>
      </c>
      <c r="H580" s="88">
        <v>2.16</v>
      </c>
      <c r="I580" s="89" t="s">
        <v>5</v>
      </c>
      <c r="J580" s="89" t="s">
        <v>3217</v>
      </c>
      <c r="K580" s="89" t="s">
        <v>3217</v>
      </c>
      <c r="L580" s="89" t="s">
        <v>3217</v>
      </c>
    </row>
    <row r="581" spans="1:12" x14ac:dyDescent="0.25">
      <c r="A581" s="41" t="s">
        <v>1955</v>
      </c>
      <c r="B581" s="41" t="s">
        <v>1542</v>
      </c>
      <c r="C581" s="41" t="s">
        <v>1543</v>
      </c>
      <c r="D581" s="41" t="s">
        <v>1544</v>
      </c>
      <c r="E581" s="41" t="s">
        <v>2829</v>
      </c>
      <c r="F581" s="41" t="s">
        <v>2051</v>
      </c>
      <c r="G581" s="41" t="s">
        <v>2830</v>
      </c>
      <c r="H581" s="88">
        <v>11.5</v>
      </c>
      <c r="I581" s="89" t="s">
        <v>23</v>
      </c>
      <c r="J581" s="89" t="s">
        <v>3220</v>
      </c>
      <c r="K581" s="89" t="s">
        <v>3218</v>
      </c>
      <c r="L581" s="89" t="s">
        <v>3217</v>
      </c>
    </row>
    <row r="582" spans="1:12" x14ac:dyDescent="0.25">
      <c r="A582" s="41" t="s">
        <v>2006</v>
      </c>
      <c r="B582" s="41" t="s">
        <v>1055</v>
      </c>
      <c r="C582" s="41" t="s">
        <v>1056</v>
      </c>
      <c r="D582" s="41" t="s">
        <v>1057</v>
      </c>
      <c r="E582" s="41" t="s">
        <v>2831</v>
      </c>
      <c r="F582" s="41" t="s">
        <v>1961</v>
      </c>
      <c r="G582" s="41" t="s">
        <v>2832</v>
      </c>
      <c r="H582" s="88">
        <v>113.5</v>
      </c>
      <c r="I582" s="89" t="s">
        <v>23</v>
      </c>
      <c r="J582" s="89" t="s">
        <v>3218</v>
      </c>
      <c r="K582" s="89" t="s">
        <v>3217</v>
      </c>
      <c r="L582" s="89" t="s">
        <v>3217</v>
      </c>
    </row>
    <row r="583" spans="1:12" x14ac:dyDescent="0.25">
      <c r="A583" s="41" t="s">
        <v>2006</v>
      </c>
      <c r="B583" s="41" t="s">
        <v>1055</v>
      </c>
      <c r="C583" s="41" t="s">
        <v>1056</v>
      </c>
      <c r="D583" s="41" t="s">
        <v>1057</v>
      </c>
      <c r="E583" s="41" t="s">
        <v>2831</v>
      </c>
      <c r="F583" s="41" t="s">
        <v>1961</v>
      </c>
      <c r="G583" s="41" t="s">
        <v>2833</v>
      </c>
      <c r="H583" s="88">
        <v>117.2</v>
      </c>
      <c r="I583" s="89" t="s">
        <v>23</v>
      </c>
      <c r="J583" s="89" t="s">
        <v>3218</v>
      </c>
      <c r="K583" s="89" t="s">
        <v>3217</v>
      </c>
      <c r="L583" s="89" t="s">
        <v>3217</v>
      </c>
    </row>
    <row r="584" spans="1:12" x14ac:dyDescent="0.25">
      <c r="A584" s="41" t="s">
        <v>2006</v>
      </c>
      <c r="B584" s="41" t="s">
        <v>1055</v>
      </c>
      <c r="C584" s="41" t="s">
        <v>1056</v>
      </c>
      <c r="D584" s="41" t="s">
        <v>1057</v>
      </c>
      <c r="E584" s="41" t="s">
        <v>2831</v>
      </c>
      <c r="F584" s="41" t="s">
        <v>1980</v>
      </c>
      <c r="G584" s="41" t="s">
        <v>2834</v>
      </c>
      <c r="H584" s="88">
        <v>151.30000000000001</v>
      </c>
      <c r="I584" s="89" t="s">
        <v>23</v>
      </c>
      <c r="J584" s="89" t="s">
        <v>3218</v>
      </c>
      <c r="K584" s="89" t="s">
        <v>3217</v>
      </c>
      <c r="L584" s="89" t="s">
        <v>3217</v>
      </c>
    </row>
    <row r="585" spans="1:12" x14ac:dyDescent="0.25">
      <c r="A585" s="41" t="s">
        <v>1975</v>
      </c>
      <c r="B585" s="41" t="s">
        <v>1593</v>
      </c>
      <c r="C585" s="41" t="s">
        <v>1594</v>
      </c>
      <c r="D585" s="41" t="s">
        <v>1595</v>
      </c>
      <c r="E585" s="41" t="s">
        <v>220</v>
      </c>
      <c r="F585" s="41" t="s">
        <v>1961</v>
      </c>
      <c r="G585" s="41" t="s">
        <v>2835</v>
      </c>
      <c r="H585" s="88">
        <v>25</v>
      </c>
      <c r="I585" s="89" t="s">
        <v>23</v>
      </c>
      <c r="J585" s="89" t="s">
        <v>3218</v>
      </c>
      <c r="K585" s="89" t="s">
        <v>3217</v>
      </c>
      <c r="L585" s="89" t="s">
        <v>3217</v>
      </c>
    </row>
    <row r="586" spans="1:12" x14ac:dyDescent="0.25">
      <c r="A586" s="41" t="s">
        <v>1975</v>
      </c>
      <c r="B586" s="41" t="s">
        <v>1593</v>
      </c>
      <c r="C586" s="41" t="s">
        <v>1594</v>
      </c>
      <c r="D586" s="41" t="s">
        <v>1595</v>
      </c>
      <c r="E586" s="41" t="s">
        <v>220</v>
      </c>
      <c r="F586" s="41" t="s">
        <v>1980</v>
      </c>
      <c r="G586" s="41" t="s">
        <v>2836</v>
      </c>
      <c r="H586" s="88">
        <v>75</v>
      </c>
      <c r="I586" s="89" t="s">
        <v>5</v>
      </c>
      <c r="J586" s="89" t="s">
        <v>3220</v>
      </c>
      <c r="K586" s="89" t="s">
        <v>3217</v>
      </c>
      <c r="L586" s="89" t="s">
        <v>3217</v>
      </c>
    </row>
    <row r="587" spans="1:12" x14ac:dyDescent="0.25">
      <c r="A587" s="41" t="s">
        <v>1975</v>
      </c>
      <c r="B587" s="41" t="s">
        <v>1593</v>
      </c>
      <c r="C587" s="41" t="s">
        <v>1594</v>
      </c>
      <c r="D587" s="41" t="s">
        <v>1595</v>
      </c>
      <c r="E587" s="41" t="s">
        <v>220</v>
      </c>
      <c r="F587" s="41" t="s">
        <v>1980</v>
      </c>
      <c r="G587" s="41" t="s">
        <v>2837</v>
      </c>
      <c r="H587" s="88">
        <v>75</v>
      </c>
      <c r="I587" s="89" t="s">
        <v>5</v>
      </c>
      <c r="J587" s="89" t="s">
        <v>3220</v>
      </c>
      <c r="K587" s="89" t="s">
        <v>3217</v>
      </c>
      <c r="L587" s="89" t="s">
        <v>3217</v>
      </c>
    </row>
    <row r="588" spans="1:12" x14ac:dyDescent="0.25">
      <c r="A588" s="41" t="s">
        <v>1975</v>
      </c>
      <c r="B588" s="41" t="s">
        <v>1593</v>
      </c>
      <c r="C588" s="41" t="s">
        <v>1594</v>
      </c>
      <c r="D588" s="41" t="s">
        <v>1595</v>
      </c>
      <c r="E588" s="41" t="s">
        <v>220</v>
      </c>
      <c r="F588" s="41" t="s">
        <v>1980</v>
      </c>
      <c r="G588" s="41" t="s">
        <v>2838</v>
      </c>
      <c r="H588" s="88">
        <v>75</v>
      </c>
      <c r="I588" s="89" t="s">
        <v>5</v>
      </c>
      <c r="J588" s="89" t="s">
        <v>3220</v>
      </c>
      <c r="K588" s="89" t="s">
        <v>3217</v>
      </c>
      <c r="L588" s="89" t="s">
        <v>3217</v>
      </c>
    </row>
    <row r="589" spans="1:12" x14ac:dyDescent="0.25">
      <c r="A589" s="41" t="s">
        <v>1975</v>
      </c>
      <c r="B589" s="41" t="s">
        <v>1593</v>
      </c>
      <c r="C589" s="41" t="s">
        <v>1594</v>
      </c>
      <c r="D589" s="41" t="s">
        <v>1595</v>
      </c>
      <c r="E589" s="41" t="s">
        <v>220</v>
      </c>
      <c r="F589" s="41" t="s">
        <v>1980</v>
      </c>
      <c r="G589" s="41" t="s">
        <v>2839</v>
      </c>
      <c r="H589" s="88">
        <v>75</v>
      </c>
      <c r="I589" s="89" t="s">
        <v>5</v>
      </c>
      <c r="J589" s="89" t="s">
        <v>3220</v>
      </c>
      <c r="K589" s="89" t="s">
        <v>3217</v>
      </c>
      <c r="L589" s="89" t="s">
        <v>3217</v>
      </c>
    </row>
    <row r="590" spans="1:12" x14ac:dyDescent="0.25">
      <c r="A590" s="41" t="s">
        <v>1975</v>
      </c>
      <c r="B590" s="41" t="s">
        <v>1593</v>
      </c>
      <c r="C590" s="41" t="s">
        <v>1594</v>
      </c>
      <c r="D590" s="41" t="s">
        <v>1595</v>
      </c>
      <c r="E590" s="41" t="s">
        <v>220</v>
      </c>
      <c r="F590" s="41" t="s">
        <v>1980</v>
      </c>
      <c r="G590" s="41" t="s">
        <v>2840</v>
      </c>
      <c r="H590" s="88">
        <v>350</v>
      </c>
      <c r="I590" s="89" t="s">
        <v>5</v>
      </c>
      <c r="J590" s="89" t="s">
        <v>3220</v>
      </c>
      <c r="K590" s="89" t="s">
        <v>3217</v>
      </c>
      <c r="L590" s="89" t="s">
        <v>3217</v>
      </c>
    </row>
    <row r="591" spans="1:12" x14ac:dyDescent="0.25">
      <c r="A591" s="41" t="s">
        <v>1966</v>
      </c>
      <c r="B591" s="41" t="s">
        <v>1243</v>
      </c>
      <c r="C591" s="41" t="s">
        <v>1244</v>
      </c>
      <c r="D591" s="41" t="s">
        <v>1262</v>
      </c>
      <c r="E591" s="41" t="s">
        <v>2841</v>
      </c>
      <c r="F591" s="41" t="s">
        <v>1961</v>
      </c>
      <c r="G591" s="41" t="s">
        <v>2842</v>
      </c>
      <c r="H591" s="88">
        <v>20</v>
      </c>
      <c r="I591" s="89" t="s">
        <v>3216</v>
      </c>
      <c r="J591" s="89" t="s">
        <v>3216</v>
      </c>
      <c r="K591" s="89" t="s">
        <v>3216</v>
      </c>
      <c r="L591" s="89" t="s">
        <v>3216</v>
      </c>
    </row>
    <row r="592" spans="1:12" x14ac:dyDescent="0.25">
      <c r="A592" s="41" t="s">
        <v>1966</v>
      </c>
      <c r="B592" s="41" t="s">
        <v>1243</v>
      </c>
      <c r="C592" s="41" t="s">
        <v>1244</v>
      </c>
      <c r="D592" s="41" t="s">
        <v>1262</v>
      </c>
      <c r="E592" s="41" t="s">
        <v>2841</v>
      </c>
      <c r="F592" s="41" t="s">
        <v>1961</v>
      </c>
      <c r="G592" s="41" t="s">
        <v>2843</v>
      </c>
      <c r="H592" s="88">
        <v>30</v>
      </c>
      <c r="I592" s="89" t="s">
        <v>23</v>
      </c>
      <c r="J592" s="89" t="s">
        <v>3220</v>
      </c>
      <c r="K592" s="89" t="s">
        <v>3218</v>
      </c>
      <c r="L592" s="89" t="s">
        <v>3217</v>
      </c>
    </row>
    <row r="593" spans="1:12" x14ac:dyDescent="0.25">
      <c r="A593" s="41" t="s">
        <v>1966</v>
      </c>
      <c r="B593" s="41" t="s">
        <v>1243</v>
      </c>
      <c r="C593" s="41" t="s">
        <v>1244</v>
      </c>
      <c r="D593" s="41" t="s">
        <v>1262</v>
      </c>
      <c r="E593" s="41" t="s">
        <v>2841</v>
      </c>
      <c r="F593" s="41" t="s">
        <v>1961</v>
      </c>
      <c r="G593" s="41" t="s">
        <v>2844</v>
      </c>
      <c r="H593" s="88">
        <v>30</v>
      </c>
      <c r="I593" s="89" t="s">
        <v>23</v>
      </c>
      <c r="J593" s="89" t="s">
        <v>3220</v>
      </c>
      <c r="K593" s="89" t="s">
        <v>3218</v>
      </c>
      <c r="L593" s="89" t="s">
        <v>3217</v>
      </c>
    </row>
    <row r="594" spans="1:12" x14ac:dyDescent="0.25">
      <c r="A594" s="41" t="s">
        <v>1966</v>
      </c>
      <c r="B594" s="41" t="s">
        <v>1243</v>
      </c>
      <c r="C594" s="41" t="s">
        <v>1244</v>
      </c>
      <c r="D594" s="41" t="s">
        <v>1262</v>
      </c>
      <c r="E594" s="41" t="s">
        <v>2841</v>
      </c>
      <c r="F594" s="41" t="s">
        <v>1961</v>
      </c>
      <c r="G594" s="41" t="s">
        <v>2845</v>
      </c>
      <c r="H594" s="88">
        <v>20</v>
      </c>
      <c r="I594" s="89" t="s">
        <v>3216</v>
      </c>
      <c r="J594" s="89" t="s">
        <v>3216</v>
      </c>
      <c r="K594" s="89" t="s">
        <v>3216</v>
      </c>
      <c r="L594" s="89" t="s">
        <v>3216</v>
      </c>
    </row>
    <row r="595" spans="1:12" x14ac:dyDescent="0.25">
      <c r="A595" s="41" t="s">
        <v>2032</v>
      </c>
      <c r="B595" s="41" t="s">
        <v>900</v>
      </c>
      <c r="C595" s="41" t="s">
        <v>902</v>
      </c>
      <c r="D595" s="41" t="s">
        <v>1187</v>
      </c>
      <c r="E595" s="41" t="s">
        <v>2846</v>
      </c>
      <c r="F595" s="41" t="s">
        <v>1961</v>
      </c>
      <c r="G595" s="41" t="s">
        <v>2847</v>
      </c>
      <c r="H595" s="88">
        <v>120.8</v>
      </c>
      <c r="I595" s="89" t="s">
        <v>23</v>
      </c>
      <c r="J595" s="89" t="s">
        <v>3218</v>
      </c>
      <c r="K595" s="89" t="s">
        <v>3218</v>
      </c>
      <c r="L595" s="89" t="s">
        <v>3217</v>
      </c>
    </row>
    <row r="596" spans="1:12" x14ac:dyDescent="0.25">
      <c r="A596" s="41" t="s">
        <v>1975</v>
      </c>
      <c r="B596" s="41" t="s">
        <v>1596</v>
      </c>
      <c r="C596" s="41" t="s">
        <v>1597</v>
      </c>
      <c r="D596" s="41" t="s">
        <v>1598</v>
      </c>
      <c r="E596" s="41" t="s">
        <v>411</v>
      </c>
      <c r="F596" s="41" t="s">
        <v>1980</v>
      </c>
      <c r="G596" s="41" t="s">
        <v>2848</v>
      </c>
      <c r="H596" s="88">
        <v>27</v>
      </c>
      <c r="I596" s="89" t="s">
        <v>3216</v>
      </c>
      <c r="J596" s="89" t="s">
        <v>3216</v>
      </c>
      <c r="K596" s="89" t="s">
        <v>3216</v>
      </c>
      <c r="L596" s="89" t="s">
        <v>3216</v>
      </c>
    </row>
    <row r="597" spans="1:12" x14ac:dyDescent="0.25">
      <c r="A597" s="41" t="s">
        <v>1975</v>
      </c>
      <c r="B597" s="41" t="s">
        <v>1596</v>
      </c>
      <c r="C597" s="41" t="s">
        <v>1597</v>
      </c>
      <c r="D597" s="41" t="s">
        <v>1598</v>
      </c>
      <c r="E597" s="41" t="s">
        <v>411</v>
      </c>
      <c r="F597" s="41" t="s">
        <v>1980</v>
      </c>
      <c r="G597" s="41" t="s">
        <v>2849</v>
      </c>
      <c r="H597" s="88">
        <v>30</v>
      </c>
      <c r="I597" s="89" t="s">
        <v>3216</v>
      </c>
      <c r="J597" s="89" t="s">
        <v>3216</v>
      </c>
      <c r="K597" s="89" t="s">
        <v>3216</v>
      </c>
      <c r="L597" s="89" t="s">
        <v>3216</v>
      </c>
    </row>
    <row r="598" spans="1:12" x14ac:dyDescent="0.25">
      <c r="A598" s="41" t="s">
        <v>1975</v>
      </c>
      <c r="B598" s="41" t="s">
        <v>1596</v>
      </c>
      <c r="C598" s="41" t="s">
        <v>1597</v>
      </c>
      <c r="D598" s="41" t="s">
        <v>1598</v>
      </c>
      <c r="E598" s="41" t="s">
        <v>411</v>
      </c>
      <c r="F598" s="41" t="s">
        <v>1980</v>
      </c>
      <c r="G598" s="41" t="s">
        <v>2850</v>
      </c>
      <c r="H598" s="88">
        <v>160</v>
      </c>
      <c r="I598" s="89" t="s">
        <v>5</v>
      </c>
      <c r="J598" s="89" t="s">
        <v>3217</v>
      </c>
      <c r="K598" s="89" t="s">
        <v>3217</v>
      </c>
      <c r="L598" s="89" t="s">
        <v>3217</v>
      </c>
    </row>
    <row r="599" spans="1:12" x14ac:dyDescent="0.25">
      <c r="A599" s="41" t="s">
        <v>1982</v>
      </c>
      <c r="B599" s="41" t="s">
        <v>1681</v>
      </c>
      <c r="C599" s="41" t="s">
        <v>1682</v>
      </c>
      <c r="D599" s="41" t="s">
        <v>1683</v>
      </c>
      <c r="E599" s="41" t="s">
        <v>2851</v>
      </c>
      <c r="F599" s="41" t="s">
        <v>1957</v>
      </c>
      <c r="G599" s="41" t="s">
        <v>2852</v>
      </c>
      <c r="H599" s="88">
        <v>15</v>
      </c>
      <c r="I599" s="89" t="s">
        <v>3216</v>
      </c>
      <c r="J599" s="89" t="s">
        <v>3216</v>
      </c>
      <c r="K599" s="89" t="s">
        <v>3216</v>
      </c>
      <c r="L599" s="89" t="s">
        <v>3216</v>
      </c>
    </row>
    <row r="600" spans="1:12" x14ac:dyDescent="0.25">
      <c r="A600" s="41" t="s">
        <v>1982</v>
      </c>
      <c r="B600" s="41" t="s">
        <v>1684</v>
      </c>
      <c r="C600" s="41" t="s">
        <v>1685</v>
      </c>
      <c r="D600" s="41" t="s">
        <v>1686</v>
      </c>
      <c r="E600" s="41" t="s">
        <v>2853</v>
      </c>
      <c r="F600" s="41" t="s">
        <v>1957</v>
      </c>
      <c r="G600" s="41" t="s">
        <v>2854</v>
      </c>
      <c r="H600" s="88">
        <v>20</v>
      </c>
      <c r="I600" s="89" t="s">
        <v>5</v>
      </c>
      <c r="J600" s="89" t="s">
        <v>3220</v>
      </c>
      <c r="K600" s="89" t="s">
        <v>3217</v>
      </c>
      <c r="L600" s="89" t="s">
        <v>3219</v>
      </c>
    </row>
    <row r="601" spans="1:12" x14ac:dyDescent="0.25">
      <c r="A601" s="41" t="s">
        <v>1975</v>
      </c>
      <c r="B601" s="41" t="s">
        <v>1562</v>
      </c>
      <c r="C601" s="41" t="s">
        <v>1563</v>
      </c>
      <c r="D601" s="41" t="s">
        <v>1564</v>
      </c>
      <c r="E601" s="41" t="s">
        <v>2855</v>
      </c>
      <c r="F601" s="41" t="s">
        <v>2051</v>
      </c>
      <c r="G601" s="41" t="s">
        <v>2856</v>
      </c>
      <c r="H601" s="88">
        <v>1.415</v>
      </c>
      <c r="I601" s="89" t="s">
        <v>23</v>
      </c>
      <c r="J601" s="89" t="s">
        <v>3218</v>
      </c>
      <c r="K601" s="89" t="s">
        <v>3218</v>
      </c>
      <c r="L601" s="89" t="s">
        <v>3221</v>
      </c>
    </row>
    <row r="602" spans="1:12" x14ac:dyDescent="0.25">
      <c r="A602" s="41" t="s">
        <v>1966</v>
      </c>
      <c r="B602" s="41" t="s">
        <v>1292</v>
      </c>
      <c r="C602" s="41" t="s">
        <v>1293</v>
      </c>
      <c r="D602" s="41" t="s">
        <v>1294</v>
      </c>
      <c r="E602" s="41" t="s">
        <v>2857</v>
      </c>
      <c r="F602" s="41" t="s">
        <v>2018</v>
      </c>
      <c r="G602" s="41" t="s">
        <v>2858</v>
      </c>
      <c r="H602" s="88">
        <v>5</v>
      </c>
      <c r="I602" s="89" t="s">
        <v>5</v>
      </c>
      <c r="J602" s="89" t="s">
        <v>3217</v>
      </c>
      <c r="K602" s="89" t="s">
        <v>3217</v>
      </c>
      <c r="L602" s="89" t="s">
        <v>3221</v>
      </c>
    </row>
    <row r="603" spans="1:12" x14ac:dyDescent="0.25">
      <c r="A603" s="41" t="s">
        <v>1966</v>
      </c>
      <c r="B603" s="41" t="s">
        <v>1243</v>
      </c>
      <c r="C603" s="41" t="s">
        <v>1244</v>
      </c>
      <c r="D603" s="41" t="s">
        <v>1263</v>
      </c>
      <c r="E603" s="41" t="s">
        <v>2859</v>
      </c>
      <c r="F603" s="41" t="s">
        <v>2003</v>
      </c>
      <c r="G603" s="41" t="s">
        <v>2860</v>
      </c>
      <c r="H603" s="88">
        <v>6</v>
      </c>
      <c r="I603" s="89" t="s">
        <v>23</v>
      </c>
      <c r="J603" s="89" t="s">
        <v>3219</v>
      </c>
      <c r="K603" s="89" t="s">
        <v>3218</v>
      </c>
      <c r="L603" s="89" t="s">
        <v>3219</v>
      </c>
    </row>
    <row r="604" spans="1:12" x14ac:dyDescent="0.25">
      <c r="A604" s="41" t="s">
        <v>1966</v>
      </c>
      <c r="B604" s="41" t="s">
        <v>1243</v>
      </c>
      <c r="C604" s="41" t="s">
        <v>1244</v>
      </c>
      <c r="D604" s="41" t="s">
        <v>1263</v>
      </c>
      <c r="E604" s="41" t="s">
        <v>2859</v>
      </c>
      <c r="F604" s="41" t="s">
        <v>2003</v>
      </c>
      <c r="G604" s="41" t="s">
        <v>2861</v>
      </c>
      <c r="H604" s="88">
        <v>6</v>
      </c>
      <c r="I604" s="89" t="s">
        <v>23</v>
      </c>
      <c r="J604" s="89" t="s">
        <v>3219</v>
      </c>
      <c r="K604" s="89" t="s">
        <v>3218</v>
      </c>
      <c r="L604" s="89" t="s">
        <v>3219</v>
      </c>
    </row>
    <row r="605" spans="1:12" x14ac:dyDescent="0.25">
      <c r="A605" s="41" t="s">
        <v>1966</v>
      </c>
      <c r="B605" s="41" t="s">
        <v>1243</v>
      </c>
      <c r="C605" s="41" t="s">
        <v>1244</v>
      </c>
      <c r="D605" s="41" t="s">
        <v>1263</v>
      </c>
      <c r="E605" s="41" t="s">
        <v>2859</v>
      </c>
      <c r="F605" s="41" t="s">
        <v>2003</v>
      </c>
      <c r="G605" s="41" t="s">
        <v>2862</v>
      </c>
      <c r="H605" s="88">
        <v>6</v>
      </c>
      <c r="I605" s="89" t="s">
        <v>23</v>
      </c>
      <c r="J605" s="89" t="s">
        <v>3219</v>
      </c>
      <c r="K605" s="89" t="s">
        <v>3218</v>
      </c>
      <c r="L605" s="89" t="s">
        <v>3219</v>
      </c>
    </row>
    <row r="606" spans="1:12" x14ac:dyDescent="0.25">
      <c r="A606" s="41" t="s">
        <v>1966</v>
      </c>
      <c r="B606" s="41" t="s">
        <v>1243</v>
      </c>
      <c r="C606" s="41" t="s">
        <v>1244</v>
      </c>
      <c r="D606" s="41" t="s">
        <v>1263</v>
      </c>
      <c r="E606" s="41" t="s">
        <v>2859</v>
      </c>
      <c r="F606" s="41" t="s">
        <v>2003</v>
      </c>
      <c r="G606" s="41" t="s">
        <v>2863</v>
      </c>
      <c r="H606" s="88">
        <v>6</v>
      </c>
      <c r="I606" s="89" t="s">
        <v>23</v>
      </c>
      <c r="J606" s="89" t="s">
        <v>3219</v>
      </c>
      <c r="K606" s="89" t="s">
        <v>3218</v>
      </c>
      <c r="L606" s="89" t="s">
        <v>3219</v>
      </c>
    </row>
    <row r="607" spans="1:12" x14ac:dyDescent="0.25">
      <c r="A607" s="41" t="s">
        <v>1982</v>
      </c>
      <c r="B607" s="41" t="s">
        <v>1693</v>
      </c>
      <c r="C607" s="41" t="s">
        <v>1694</v>
      </c>
      <c r="D607" s="41" t="s">
        <v>1695</v>
      </c>
      <c r="E607" s="41" t="s">
        <v>2864</v>
      </c>
      <c r="F607" s="41" t="s">
        <v>1957</v>
      </c>
      <c r="G607" s="41" t="s">
        <v>2865</v>
      </c>
      <c r="H607" s="88">
        <v>7.2</v>
      </c>
      <c r="I607" s="89" t="s">
        <v>5</v>
      </c>
      <c r="J607" s="89" t="s">
        <v>3220</v>
      </c>
      <c r="K607" s="89" t="s">
        <v>3217</v>
      </c>
      <c r="L607" s="89" t="s">
        <v>3217</v>
      </c>
    </row>
    <row r="608" spans="1:12" x14ac:dyDescent="0.25">
      <c r="A608" s="41" t="s">
        <v>1975</v>
      </c>
      <c r="B608" s="41" t="s">
        <v>1602</v>
      </c>
      <c r="C608" s="41" t="s">
        <v>1603</v>
      </c>
      <c r="D608" s="41" t="s">
        <v>1604</v>
      </c>
      <c r="E608" s="41" t="s">
        <v>2866</v>
      </c>
      <c r="F608" s="41" t="s">
        <v>1957</v>
      </c>
      <c r="G608" s="41" t="s">
        <v>2867</v>
      </c>
      <c r="H608" s="88">
        <v>10.8</v>
      </c>
      <c r="I608" s="89" t="s">
        <v>5</v>
      </c>
      <c r="J608" s="89" t="s">
        <v>3217</v>
      </c>
      <c r="K608" s="89" t="s">
        <v>3217</v>
      </c>
      <c r="L608" s="89" t="s">
        <v>3217</v>
      </c>
    </row>
    <row r="609" spans="1:12" x14ac:dyDescent="0.25">
      <c r="A609" s="41" t="s">
        <v>1955</v>
      </c>
      <c r="B609" s="41" t="s">
        <v>1545</v>
      </c>
      <c r="C609" s="41" t="s">
        <v>1546</v>
      </c>
      <c r="D609" s="41" t="s">
        <v>1547</v>
      </c>
      <c r="E609" s="41" t="s">
        <v>2868</v>
      </c>
      <c r="F609" s="41" t="s">
        <v>1957</v>
      </c>
      <c r="G609" s="41" t="s">
        <v>2869</v>
      </c>
      <c r="H609" s="88">
        <v>27.6</v>
      </c>
      <c r="I609" s="89" t="s">
        <v>5</v>
      </c>
      <c r="J609" s="89" t="s">
        <v>3217</v>
      </c>
      <c r="K609" s="89" t="s">
        <v>3217</v>
      </c>
      <c r="L609" s="89" t="s">
        <v>3217</v>
      </c>
    </row>
    <row r="610" spans="1:12" x14ac:dyDescent="0.25">
      <c r="A610" s="41" t="s">
        <v>2006</v>
      </c>
      <c r="B610" s="41" t="s">
        <v>566</v>
      </c>
      <c r="C610" s="41" t="s">
        <v>567</v>
      </c>
      <c r="D610" s="41" t="s">
        <v>1806</v>
      </c>
      <c r="E610" s="41" t="s">
        <v>2870</v>
      </c>
      <c r="F610" s="41" t="s">
        <v>2114</v>
      </c>
      <c r="G610" s="41" t="s">
        <v>2871</v>
      </c>
      <c r="H610" s="88">
        <v>40</v>
      </c>
      <c r="I610" s="89" t="s">
        <v>3216</v>
      </c>
      <c r="J610" s="89" t="s">
        <v>3216</v>
      </c>
      <c r="K610" s="89" t="s">
        <v>3216</v>
      </c>
      <c r="L610" s="89" t="s">
        <v>3216</v>
      </c>
    </row>
    <row r="611" spans="1:12" x14ac:dyDescent="0.25">
      <c r="A611" s="41" t="s">
        <v>1970</v>
      </c>
      <c r="B611" s="41" t="s">
        <v>1485</v>
      </c>
      <c r="C611" s="41" t="s">
        <v>1486</v>
      </c>
      <c r="D611" s="41" t="s">
        <v>1488</v>
      </c>
      <c r="E611" s="41" t="s">
        <v>2872</v>
      </c>
      <c r="F611" s="41" t="s">
        <v>2018</v>
      </c>
      <c r="G611" s="41" t="s">
        <v>2873</v>
      </c>
      <c r="H611" s="88">
        <v>2.7</v>
      </c>
      <c r="I611" s="89" t="s">
        <v>5</v>
      </c>
      <c r="J611" s="89" t="s">
        <v>3217</v>
      </c>
      <c r="K611" s="89" t="s">
        <v>3217</v>
      </c>
      <c r="L611" s="89" t="s">
        <v>3221</v>
      </c>
    </row>
    <row r="612" spans="1:12" x14ac:dyDescent="0.25">
      <c r="A612" s="41" t="s">
        <v>2006</v>
      </c>
      <c r="B612" s="41" t="s">
        <v>1079</v>
      </c>
      <c r="C612" s="41" t="s">
        <v>1080</v>
      </c>
      <c r="D612" s="41" t="s">
        <v>1081</v>
      </c>
      <c r="E612" s="41" t="s">
        <v>2874</v>
      </c>
      <c r="F612" s="41" t="s">
        <v>1961</v>
      </c>
      <c r="G612" s="41" t="s">
        <v>2875</v>
      </c>
      <c r="H612" s="88">
        <v>208</v>
      </c>
      <c r="I612" s="89" t="s">
        <v>23</v>
      </c>
      <c r="J612" s="89" t="s">
        <v>3218</v>
      </c>
      <c r="K612" s="89" t="s">
        <v>3217</v>
      </c>
      <c r="L612" s="89" t="s">
        <v>3217</v>
      </c>
    </row>
    <row r="613" spans="1:12" x14ac:dyDescent="0.25">
      <c r="A613" s="41" t="s">
        <v>2006</v>
      </c>
      <c r="B613" s="41" t="s">
        <v>1079</v>
      </c>
      <c r="C613" s="41" t="s">
        <v>1080</v>
      </c>
      <c r="D613" s="41" t="s">
        <v>1081</v>
      </c>
      <c r="E613" s="41" t="s">
        <v>2874</v>
      </c>
      <c r="F613" s="41" t="s">
        <v>1961</v>
      </c>
      <c r="G613" s="41" t="s">
        <v>2876</v>
      </c>
      <c r="H613" s="88">
        <v>208</v>
      </c>
      <c r="I613" s="89" t="s">
        <v>23</v>
      </c>
      <c r="J613" s="89" t="s">
        <v>3218</v>
      </c>
      <c r="K613" s="89" t="s">
        <v>3217</v>
      </c>
      <c r="L613" s="89" t="s">
        <v>3217</v>
      </c>
    </row>
    <row r="614" spans="1:12" x14ac:dyDescent="0.25">
      <c r="A614" s="41" t="s">
        <v>2006</v>
      </c>
      <c r="B614" s="41" t="s">
        <v>1079</v>
      </c>
      <c r="C614" s="41" t="s">
        <v>1080</v>
      </c>
      <c r="D614" s="41" t="s">
        <v>1081</v>
      </c>
      <c r="E614" s="41" t="s">
        <v>2874</v>
      </c>
      <c r="F614" s="41" t="s">
        <v>1980</v>
      </c>
      <c r="G614" s="41" t="s">
        <v>2877</v>
      </c>
      <c r="H614" s="88">
        <v>226.7</v>
      </c>
      <c r="I614" s="89" t="s">
        <v>23</v>
      </c>
      <c r="J614" s="89" t="s">
        <v>3218</v>
      </c>
      <c r="K614" s="89" t="s">
        <v>3217</v>
      </c>
      <c r="L614" s="89" t="s">
        <v>3217</v>
      </c>
    </row>
    <row r="615" spans="1:12" x14ac:dyDescent="0.25">
      <c r="A615" s="41" t="s">
        <v>1970</v>
      </c>
      <c r="B615" s="41" t="s">
        <v>1445</v>
      </c>
      <c r="C615" s="41" t="s">
        <v>1446</v>
      </c>
      <c r="D615" s="41" t="s">
        <v>1447</v>
      </c>
      <c r="E615" s="41" t="s">
        <v>2878</v>
      </c>
      <c r="F615" s="41" t="s">
        <v>2003</v>
      </c>
      <c r="G615" s="41" t="s">
        <v>2879</v>
      </c>
      <c r="H615" s="88">
        <v>0.85</v>
      </c>
      <c r="I615" s="89" t="s">
        <v>5</v>
      </c>
      <c r="J615" s="89" t="s">
        <v>3220</v>
      </c>
      <c r="K615" s="89" t="s">
        <v>3217</v>
      </c>
      <c r="L615" s="89" t="s">
        <v>3217</v>
      </c>
    </row>
    <row r="616" spans="1:12" x14ac:dyDescent="0.25">
      <c r="A616" s="41" t="s">
        <v>1970</v>
      </c>
      <c r="B616" s="41" t="s">
        <v>1445</v>
      </c>
      <c r="C616" s="41" t="s">
        <v>1446</v>
      </c>
      <c r="D616" s="41" t="s">
        <v>1447</v>
      </c>
      <c r="E616" s="41" t="s">
        <v>2878</v>
      </c>
      <c r="F616" s="41" t="s">
        <v>2003</v>
      </c>
      <c r="G616" s="41" t="s">
        <v>2880</v>
      </c>
      <c r="H616" s="88">
        <v>0.85</v>
      </c>
      <c r="I616" s="89" t="s">
        <v>23</v>
      </c>
      <c r="J616" s="89" t="s">
        <v>3218</v>
      </c>
      <c r="K616" s="89" t="s">
        <v>3217</v>
      </c>
      <c r="L616" s="89" t="s">
        <v>3217</v>
      </c>
    </row>
    <row r="617" spans="1:12" x14ac:dyDescent="0.25">
      <c r="A617" s="41" t="s">
        <v>2032</v>
      </c>
      <c r="B617" s="41" t="s">
        <v>3077</v>
      </c>
      <c r="C617" s="41" t="s">
        <v>3078</v>
      </c>
      <c r="D617" s="41" t="s">
        <v>3079</v>
      </c>
      <c r="E617" s="41" t="s">
        <v>3080</v>
      </c>
      <c r="F617" s="41" t="s">
        <v>1968</v>
      </c>
      <c r="G617" s="41" t="s">
        <v>3081</v>
      </c>
      <c r="H617" s="88">
        <v>52.39</v>
      </c>
      <c r="I617" s="89" t="s">
        <v>5</v>
      </c>
      <c r="J617" s="89" t="s">
        <v>3217</v>
      </c>
      <c r="K617" s="89" t="s">
        <v>3217</v>
      </c>
      <c r="L617" s="89" t="s">
        <v>3221</v>
      </c>
    </row>
    <row r="618" spans="1:12" x14ac:dyDescent="0.25">
      <c r="A618" s="41" t="s">
        <v>1975</v>
      </c>
      <c r="B618" s="41" t="s">
        <v>1626</v>
      </c>
      <c r="C618" s="41" t="s">
        <v>1627</v>
      </c>
      <c r="D618" s="41" t="s">
        <v>1628</v>
      </c>
      <c r="E618" s="41" t="s">
        <v>2881</v>
      </c>
      <c r="F618" s="41" t="s">
        <v>1961</v>
      </c>
      <c r="G618" s="41" t="s">
        <v>2882</v>
      </c>
      <c r="H618" s="88">
        <v>269.5</v>
      </c>
      <c r="I618" s="89" t="s">
        <v>5</v>
      </c>
      <c r="J618" s="89" t="s">
        <v>3220</v>
      </c>
      <c r="K618" s="89" t="s">
        <v>3217</v>
      </c>
      <c r="L618" s="89" t="s">
        <v>3217</v>
      </c>
    </row>
    <row r="619" spans="1:12" x14ac:dyDescent="0.25">
      <c r="A619" s="41" t="s">
        <v>1975</v>
      </c>
      <c r="B619" s="41" t="s">
        <v>1626</v>
      </c>
      <c r="C619" s="41" t="s">
        <v>1627</v>
      </c>
      <c r="D619" s="41" t="s">
        <v>1628</v>
      </c>
      <c r="E619" s="41" t="s">
        <v>2881</v>
      </c>
      <c r="F619" s="41" t="s">
        <v>1980</v>
      </c>
      <c r="G619" s="41" t="s">
        <v>2883</v>
      </c>
      <c r="H619" s="88">
        <v>100</v>
      </c>
      <c r="I619" s="89" t="s">
        <v>5</v>
      </c>
      <c r="J619" s="89" t="s">
        <v>3217</v>
      </c>
      <c r="K619" s="89" t="s">
        <v>3217</v>
      </c>
      <c r="L619" s="89" t="s">
        <v>3217</v>
      </c>
    </row>
    <row r="620" spans="1:12" x14ac:dyDescent="0.25">
      <c r="A620" s="41" t="s">
        <v>2032</v>
      </c>
      <c r="B620" s="41" t="s">
        <v>1162</v>
      </c>
      <c r="C620" s="41" t="s">
        <v>1163</v>
      </c>
      <c r="D620" s="41" t="s">
        <v>1164</v>
      </c>
      <c r="E620" s="41" t="s">
        <v>2884</v>
      </c>
      <c r="F620" s="41" t="s">
        <v>1968</v>
      </c>
      <c r="G620" s="41" t="s">
        <v>2885</v>
      </c>
      <c r="H620" s="88">
        <v>122.56</v>
      </c>
      <c r="I620" s="89" t="s">
        <v>5</v>
      </c>
      <c r="J620" s="89" t="s">
        <v>3217</v>
      </c>
      <c r="K620" s="89" t="s">
        <v>3217</v>
      </c>
      <c r="L620" s="89" t="s">
        <v>3221</v>
      </c>
    </row>
    <row r="621" spans="1:12" x14ac:dyDescent="0.25">
      <c r="A621" s="41" t="s">
        <v>2006</v>
      </c>
      <c r="B621" s="41" t="s">
        <v>1770</v>
      </c>
      <c r="C621" s="41" t="s">
        <v>1771</v>
      </c>
      <c r="D621" s="41" t="s">
        <v>1772</v>
      </c>
      <c r="E621" s="41" t="s">
        <v>2886</v>
      </c>
      <c r="F621" s="41" t="s">
        <v>1957</v>
      </c>
      <c r="G621" s="41" t="s">
        <v>2887</v>
      </c>
      <c r="H621" s="88">
        <v>8</v>
      </c>
      <c r="I621" s="89" t="s">
        <v>5</v>
      </c>
      <c r="J621" s="89" t="s">
        <v>3217</v>
      </c>
      <c r="K621" s="89" t="s">
        <v>3217</v>
      </c>
      <c r="L621" s="89" t="s">
        <v>3217</v>
      </c>
    </row>
    <row r="622" spans="1:12" x14ac:dyDescent="0.25">
      <c r="A622" s="41" t="s">
        <v>1966</v>
      </c>
      <c r="B622" s="41" t="s">
        <v>535</v>
      </c>
      <c r="C622" s="41" t="s">
        <v>536</v>
      </c>
      <c r="D622" s="41" t="s">
        <v>1271</v>
      </c>
      <c r="E622" s="41" t="s">
        <v>2888</v>
      </c>
      <c r="F622" s="41" t="s">
        <v>2114</v>
      </c>
      <c r="G622" s="41" t="s">
        <v>2889</v>
      </c>
      <c r="H622" s="88">
        <v>4</v>
      </c>
      <c r="I622" s="89" t="s">
        <v>5</v>
      </c>
      <c r="J622" s="89" t="s">
        <v>3217</v>
      </c>
      <c r="K622" s="89" t="s">
        <v>3217</v>
      </c>
      <c r="L622" s="89" t="s">
        <v>3217</v>
      </c>
    </row>
    <row r="623" spans="1:12" x14ac:dyDescent="0.25">
      <c r="A623" s="41" t="s">
        <v>1966</v>
      </c>
      <c r="B623" s="41" t="s">
        <v>1234</v>
      </c>
      <c r="C623" s="41" t="s">
        <v>1235</v>
      </c>
      <c r="D623" s="41" t="s">
        <v>1236</v>
      </c>
      <c r="E623" s="41" t="s">
        <v>2890</v>
      </c>
      <c r="F623" s="41" t="s">
        <v>2051</v>
      </c>
      <c r="G623" s="41" t="s">
        <v>2891</v>
      </c>
      <c r="H623" s="88">
        <v>2</v>
      </c>
      <c r="I623" s="89" t="s">
        <v>3216</v>
      </c>
      <c r="J623" s="89" t="s">
        <v>3216</v>
      </c>
      <c r="K623" s="89" t="s">
        <v>3216</v>
      </c>
      <c r="L623" s="89" t="s">
        <v>3216</v>
      </c>
    </row>
    <row r="624" spans="1:12" x14ac:dyDescent="0.25">
      <c r="A624" s="41" t="s">
        <v>1975</v>
      </c>
      <c r="B624" s="41" t="s">
        <v>1434</v>
      </c>
      <c r="C624" s="41" t="s">
        <v>1435</v>
      </c>
      <c r="D624" s="41" t="s">
        <v>1436</v>
      </c>
      <c r="E624" s="41" t="s">
        <v>2892</v>
      </c>
      <c r="F624" s="41" t="s">
        <v>1961</v>
      </c>
      <c r="G624" s="41" t="s">
        <v>2893</v>
      </c>
      <c r="H624" s="88">
        <v>292.42</v>
      </c>
      <c r="I624" s="89" t="s">
        <v>23</v>
      </c>
      <c r="J624" s="89" t="s">
        <v>3218</v>
      </c>
      <c r="K624" s="89" t="s">
        <v>3217</v>
      </c>
      <c r="L624" s="89" t="s">
        <v>3217</v>
      </c>
    </row>
    <row r="625" spans="1:12" x14ac:dyDescent="0.25">
      <c r="A625" s="41" t="s">
        <v>1975</v>
      </c>
      <c r="B625" s="41" t="s">
        <v>1434</v>
      </c>
      <c r="C625" s="41" t="s">
        <v>1435</v>
      </c>
      <c r="D625" s="41" t="s">
        <v>1436</v>
      </c>
      <c r="E625" s="41" t="s">
        <v>2892</v>
      </c>
      <c r="F625" s="41" t="s">
        <v>1961</v>
      </c>
      <c r="G625" s="41" t="s">
        <v>2894</v>
      </c>
      <c r="H625" s="88">
        <v>292.42</v>
      </c>
      <c r="I625" s="89" t="s">
        <v>23</v>
      </c>
      <c r="J625" s="89" t="s">
        <v>3218</v>
      </c>
      <c r="K625" s="89" t="s">
        <v>3217</v>
      </c>
      <c r="L625" s="89" t="s">
        <v>3217</v>
      </c>
    </row>
    <row r="626" spans="1:12" x14ac:dyDescent="0.25">
      <c r="A626" s="41" t="s">
        <v>1975</v>
      </c>
      <c r="B626" s="41" t="s">
        <v>1434</v>
      </c>
      <c r="C626" s="41" t="s">
        <v>1435</v>
      </c>
      <c r="D626" s="41" t="s">
        <v>1436</v>
      </c>
      <c r="E626" s="41" t="s">
        <v>2892</v>
      </c>
      <c r="F626" s="41" t="s">
        <v>1980</v>
      </c>
      <c r="G626" s="41" t="s">
        <v>2895</v>
      </c>
      <c r="H626" s="88">
        <v>280.3</v>
      </c>
      <c r="I626" s="89" t="s">
        <v>5</v>
      </c>
      <c r="J626" s="89" t="s">
        <v>3220</v>
      </c>
      <c r="K626" s="89" t="s">
        <v>3217</v>
      </c>
      <c r="L626" s="89" t="s">
        <v>3217</v>
      </c>
    </row>
    <row r="627" spans="1:12" x14ac:dyDescent="0.25">
      <c r="A627" s="41" t="s">
        <v>2006</v>
      </c>
      <c r="B627" s="41" t="s">
        <v>1847</v>
      </c>
      <c r="C627" s="41" t="s">
        <v>1848</v>
      </c>
      <c r="D627" s="41" t="s">
        <v>1849</v>
      </c>
      <c r="E627" s="41" t="s">
        <v>2896</v>
      </c>
      <c r="F627" s="41" t="s">
        <v>2018</v>
      </c>
      <c r="G627" s="41" t="s">
        <v>2897</v>
      </c>
      <c r="H627" s="88">
        <v>7</v>
      </c>
      <c r="I627" s="89" t="s">
        <v>5</v>
      </c>
      <c r="J627" s="89" t="s">
        <v>3220</v>
      </c>
      <c r="K627" s="89" t="s">
        <v>3217</v>
      </c>
      <c r="L627" s="89" t="s">
        <v>3219</v>
      </c>
    </row>
    <row r="628" spans="1:12" x14ac:dyDescent="0.25">
      <c r="A628" s="41" t="s">
        <v>2006</v>
      </c>
      <c r="B628" s="41" t="s">
        <v>1773</v>
      </c>
      <c r="C628" s="41" t="s">
        <v>1774</v>
      </c>
      <c r="D628" s="41" t="s">
        <v>1775</v>
      </c>
      <c r="E628" s="41" t="s">
        <v>2898</v>
      </c>
      <c r="F628" s="41" t="s">
        <v>1957</v>
      </c>
      <c r="G628" s="41" t="s">
        <v>2899</v>
      </c>
      <c r="H628" s="88">
        <v>15</v>
      </c>
      <c r="I628" s="89" t="s">
        <v>5</v>
      </c>
      <c r="J628" s="89" t="s">
        <v>3217</v>
      </c>
      <c r="K628" s="89" t="s">
        <v>3217</v>
      </c>
      <c r="L628" s="89" t="s">
        <v>3217</v>
      </c>
    </row>
    <row r="629" spans="1:12" x14ac:dyDescent="0.25">
      <c r="A629" s="41" t="s">
        <v>2006</v>
      </c>
      <c r="B629" s="41" t="s">
        <v>1844</v>
      </c>
      <c r="C629" s="41" t="s">
        <v>1845</v>
      </c>
      <c r="D629" s="41" t="s">
        <v>1846</v>
      </c>
      <c r="E629" s="41" t="s">
        <v>2900</v>
      </c>
      <c r="F629" s="41" t="s">
        <v>2018</v>
      </c>
      <c r="G629" s="41" t="s">
        <v>2901</v>
      </c>
      <c r="H629" s="88">
        <v>15</v>
      </c>
      <c r="I629" s="89" t="s">
        <v>5</v>
      </c>
      <c r="J629" s="89" t="s">
        <v>3220</v>
      </c>
      <c r="K629" s="89" t="s">
        <v>3217</v>
      </c>
      <c r="L629" s="89" t="s">
        <v>3219</v>
      </c>
    </row>
    <row r="630" spans="1:12" x14ac:dyDescent="0.25">
      <c r="A630" s="41" t="s">
        <v>2006</v>
      </c>
      <c r="B630" s="41" t="s">
        <v>3163</v>
      </c>
      <c r="C630" s="41" t="s">
        <v>3164</v>
      </c>
      <c r="D630" s="41" t="s">
        <v>3165</v>
      </c>
      <c r="E630" s="41" t="s">
        <v>3166</v>
      </c>
      <c r="F630" s="41" t="s">
        <v>2018</v>
      </c>
      <c r="G630" s="41" t="s">
        <v>3167</v>
      </c>
      <c r="H630" s="88">
        <v>10</v>
      </c>
      <c r="I630" s="89" t="s">
        <v>5</v>
      </c>
      <c r="J630" s="89" t="s">
        <v>3220</v>
      </c>
      <c r="K630" s="89" t="s">
        <v>3217</v>
      </c>
      <c r="L630" s="89" t="s">
        <v>3217</v>
      </c>
    </row>
    <row r="631" spans="1:12" x14ac:dyDescent="0.25">
      <c r="A631" s="41" t="s">
        <v>1982</v>
      </c>
      <c r="B631" s="41" t="s">
        <v>3133</v>
      </c>
      <c r="C631" s="41" t="s">
        <v>3134</v>
      </c>
      <c r="D631" s="41" t="s">
        <v>3135</v>
      </c>
      <c r="E631" s="41" t="s">
        <v>3136</v>
      </c>
      <c r="F631" s="41" t="s">
        <v>2114</v>
      </c>
      <c r="G631" s="41" t="s">
        <v>3137</v>
      </c>
      <c r="H631" s="88">
        <v>6.7</v>
      </c>
      <c r="I631" s="89" t="s">
        <v>3216</v>
      </c>
      <c r="J631" s="89" t="s">
        <v>3216</v>
      </c>
      <c r="K631" s="89" t="s">
        <v>3216</v>
      </c>
      <c r="L631" s="89" t="s">
        <v>3216</v>
      </c>
    </row>
    <row r="632" spans="1:12" x14ac:dyDescent="0.25">
      <c r="A632" s="41" t="s">
        <v>1992</v>
      </c>
      <c r="B632" s="41" t="s">
        <v>1868</v>
      </c>
      <c r="C632" s="41" t="s">
        <v>1869</v>
      </c>
      <c r="D632" s="41" t="s">
        <v>1870</v>
      </c>
      <c r="E632" s="41" t="s">
        <v>923</v>
      </c>
      <c r="F632" s="41" t="s">
        <v>1968</v>
      </c>
      <c r="G632" s="41" t="s">
        <v>2902</v>
      </c>
      <c r="H632" s="88">
        <v>3</v>
      </c>
      <c r="I632" s="89" t="s">
        <v>3216</v>
      </c>
      <c r="J632" s="89" t="s">
        <v>3216</v>
      </c>
      <c r="K632" s="89" t="s">
        <v>3216</v>
      </c>
      <c r="L632" s="89" t="s">
        <v>3216</v>
      </c>
    </row>
    <row r="633" spans="1:12" x14ac:dyDescent="0.25">
      <c r="A633" s="41" t="s">
        <v>1959</v>
      </c>
      <c r="B633" s="41" t="s">
        <v>419</v>
      </c>
      <c r="C633" s="41" t="s">
        <v>420</v>
      </c>
      <c r="D633" s="41" t="s">
        <v>1314</v>
      </c>
      <c r="E633" s="41" t="s">
        <v>422</v>
      </c>
      <c r="F633" s="41" t="s">
        <v>1961</v>
      </c>
      <c r="G633" s="41" t="s">
        <v>2903</v>
      </c>
      <c r="H633" s="88">
        <v>18.5</v>
      </c>
      <c r="I633" s="89" t="s">
        <v>5</v>
      </c>
      <c r="J633" s="89" t="s">
        <v>3217</v>
      </c>
      <c r="K633" s="89" t="s">
        <v>3217</v>
      </c>
      <c r="L633" s="89" t="s">
        <v>3217</v>
      </c>
    </row>
    <row r="634" spans="1:12" x14ac:dyDescent="0.25">
      <c r="A634" s="41" t="s">
        <v>1966</v>
      </c>
      <c r="B634" s="41" t="s">
        <v>1194</v>
      </c>
      <c r="C634" s="41" t="s">
        <v>1195</v>
      </c>
      <c r="D634" s="41" t="s">
        <v>1196</v>
      </c>
      <c r="E634" s="41" t="s">
        <v>2904</v>
      </c>
      <c r="F634" s="41" t="s">
        <v>2018</v>
      </c>
      <c r="G634" s="41" t="s">
        <v>2905</v>
      </c>
      <c r="H634" s="88">
        <v>0.45</v>
      </c>
      <c r="I634" s="89" t="s">
        <v>3216</v>
      </c>
      <c r="J634" s="89" t="s">
        <v>3216</v>
      </c>
      <c r="K634" s="89" t="s">
        <v>3216</v>
      </c>
      <c r="L634" s="89" t="s">
        <v>3216</v>
      </c>
    </row>
    <row r="635" spans="1:12" x14ac:dyDescent="0.25">
      <c r="A635" s="41" t="s">
        <v>1970</v>
      </c>
      <c r="B635" s="41" t="s">
        <v>1466</v>
      </c>
      <c r="C635" s="41" t="s">
        <v>1467</v>
      </c>
      <c r="D635" s="41" t="s">
        <v>1468</v>
      </c>
      <c r="E635" s="41" t="s">
        <v>2906</v>
      </c>
      <c r="F635" s="41" t="s">
        <v>2003</v>
      </c>
      <c r="G635" s="41" t="s">
        <v>2907</v>
      </c>
      <c r="H635" s="88">
        <v>0.51</v>
      </c>
      <c r="I635" s="89" t="s">
        <v>5</v>
      </c>
      <c r="J635" s="89" t="s">
        <v>3220</v>
      </c>
      <c r="K635" s="89" t="s">
        <v>3217</v>
      </c>
      <c r="L635" s="89" t="s">
        <v>3217</v>
      </c>
    </row>
    <row r="636" spans="1:12" x14ac:dyDescent="0.25">
      <c r="A636" s="41" t="s">
        <v>2006</v>
      </c>
      <c r="B636" s="41" t="s">
        <v>1055</v>
      </c>
      <c r="C636" s="41" t="s">
        <v>1056</v>
      </c>
      <c r="D636" s="41" t="s">
        <v>1856</v>
      </c>
      <c r="E636" s="41" t="s">
        <v>2908</v>
      </c>
      <c r="F636" s="41" t="s">
        <v>1961</v>
      </c>
      <c r="G636" s="41" t="s">
        <v>2909</v>
      </c>
      <c r="H636" s="88">
        <v>144.19999999999999</v>
      </c>
      <c r="I636" s="89" t="s">
        <v>23</v>
      </c>
      <c r="J636" s="89" t="s">
        <v>3218</v>
      </c>
      <c r="K636" s="89" t="s">
        <v>3217</v>
      </c>
      <c r="L636" s="89" t="s">
        <v>3217</v>
      </c>
    </row>
    <row r="637" spans="1:12" x14ac:dyDescent="0.25">
      <c r="A637" s="41" t="s">
        <v>2006</v>
      </c>
      <c r="B637" s="41" t="s">
        <v>1055</v>
      </c>
      <c r="C637" s="41" t="s">
        <v>1056</v>
      </c>
      <c r="D637" s="41" t="s">
        <v>1856</v>
      </c>
      <c r="E637" s="41" t="s">
        <v>2908</v>
      </c>
      <c r="F637" s="41" t="s">
        <v>1961</v>
      </c>
      <c r="G637" s="41" t="s">
        <v>2910</v>
      </c>
      <c r="H637" s="88">
        <v>144.19999999999999</v>
      </c>
      <c r="I637" s="89" t="s">
        <v>23</v>
      </c>
      <c r="J637" s="89" t="s">
        <v>3218</v>
      </c>
      <c r="K637" s="89" t="s">
        <v>3217</v>
      </c>
      <c r="L637" s="89" t="s">
        <v>3217</v>
      </c>
    </row>
    <row r="638" spans="1:12" x14ac:dyDescent="0.25">
      <c r="A638" s="41" t="s">
        <v>2006</v>
      </c>
      <c r="B638" s="41" t="s">
        <v>1055</v>
      </c>
      <c r="C638" s="41" t="s">
        <v>1056</v>
      </c>
      <c r="D638" s="41" t="s">
        <v>1856</v>
      </c>
      <c r="E638" s="41" t="s">
        <v>2908</v>
      </c>
      <c r="F638" s="41" t="s">
        <v>1980</v>
      </c>
      <c r="G638" s="41" t="s">
        <v>2911</v>
      </c>
      <c r="H638" s="88">
        <v>158.6</v>
      </c>
      <c r="I638" s="89" t="s">
        <v>23</v>
      </c>
      <c r="J638" s="89" t="s">
        <v>3218</v>
      </c>
      <c r="K638" s="89" t="s">
        <v>3217</v>
      </c>
      <c r="L638" s="89" t="s">
        <v>3217</v>
      </c>
    </row>
    <row r="639" spans="1:12" x14ac:dyDescent="0.25">
      <c r="A639" s="41" t="s">
        <v>2006</v>
      </c>
      <c r="B639" s="41" t="s">
        <v>1705</v>
      </c>
      <c r="C639" s="41" t="s">
        <v>1706</v>
      </c>
      <c r="D639" s="41" t="s">
        <v>1707</v>
      </c>
      <c r="E639" s="41" t="s">
        <v>2912</v>
      </c>
      <c r="F639" s="41" t="s">
        <v>2003</v>
      </c>
      <c r="G639" s="41" t="s">
        <v>2913</v>
      </c>
      <c r="H639" s="88">
        <v>5.26</v>
      </c>
      <c r="I639" s="89" t="s">
        <v>5</v>
      </c>
      <c r="J639" s="89" t="s">
        <v>3220</v>
      </c>
      <c r="K639" s="89" t="s">
        <v>3217</v>
      </c>
      <c r="L639" s="89" t="s">
        <v>3217</v>
      </c>
    </row>
    <row r="640" spans="1:12" x14ac:dyDescent="0.25">
      <c r="A640" s="41" t="s">
        <v>2006</v>
      </c>
      <c r="B640" s="41" t="s">
        <v>1705</v>
      </c>
      <c r="C640" s="41" t="s">
        <v>1706</v>
      </c>
      <c r="D640" s="41" t="s">
        <v>1707</v>
      </c>
      <c r="E640" s="41" t="s">
        <v>2912</v>
      </c>
      <c r="F640" s="41" t="s">
        <v>2003</v>
      </c>
      <c r="G640" s="41" t="s">
        <v>2914</v>
      </c>
      <c r="H640" s="88">
        <v>5.26</v>
      </c>
      <c r="I640" s="89" t="s">
        <v>5</v>
      </c>
      <c r="J640" s="89" t="s">
        <v>3220</v>
      </c>
      <c r="K640" s="89" t="s">
        <v>3217</v>
      </c>
      <c r="L640" s="89" t="s">
        <v>3217</v>
      </c>
    </row>
    <row r="641" spans="1:12" x14ac:dyDescent="0.25">
      <c r="A641" s="41" t="s">
        <v>1970</v>
      </c>
      <c r="B641" s="41" t="s">
        <v>1394</v>
      </c>
      <c r="C641" s="41" t="s">
        <v>1395</v>
      </c>
      <c r="D641" s="41" t="s">
        <v>1396</v>
      </c>
      <c r="E641" s="41" t="s">
        <v>2915</v>
      </c>
      <c r="F641" s="41" t="s">
        <v>2018</v>
      </c>
      <c r="G641" s="41" t="s">
        <v>2916</v>
      </c>
      <c r="H641" s="88">
        <v>7</v>
      </c>
      <c r="I641" s="89" t="s">
        <v>5</v>
      </c>
      <c r="J641" s="89" t="s">
        <v>3217</v>
      </c>
      <c r="K641" s="89" t="s">
        <v>3217</v>
      </c>
      <c r="L641" s="89" t="s">
        <v>3219</v>
      </c>
    </row>
    <row r="642" spans="1:12" x14ac:dyDescent="0.25">
      <c r="A642" s="41" t="s">
        <v>1970</v>
      </c>
      <c r="B642" s="41" t="s">
        <v>1498</v>
      </c>
      <c r="C642" s="41" t="s">
        <v>1499</v>
      </c>
      <c r="D642" s="41" t="s">
        <v>1500</v>
      </c>
      <c r="E642" s="41" t="s">
        <v>2917</v>
      </c>
      <c r="F642" s="41" t="s">
        <v>2018</v>
      </c>
      <c r="G642" s="41" t="s">
        <v>2918</v>
      </c>
      <c r="H642" s="88">
        <v>32</v>
      </c>
      <c r="I642" s="89" t="s">
        <v>23</v>
      </c>
      <c r="J642" s="89" t="s">
        <v>3220</v>
      </c>
      <c r="K642" s="89" t="s">
        <v>3218</v>
      </c>
      <c r="L642" s="89" t="s">
        <v>3221</v>
      </c>
    </row>
    <row r="643" spans="1:12" x14ac:dyDescent="0.25">
      <c r="A643" s="41" t="s">
        <v>1970</v>
      </c>
      <c r="B643" s="41" t="s">
        <v>1397</v>
      </c>
      <c r="C643" s="41" t="s">
        <v>1398</v>
      </c>
      <c r="D643" s="41" t="s">
        <v>1399</v>
      </c>
      <c r="E643" s="41" t="s">
        <v>2919</v>
      </c>
      <c r="F643" s="41" t="s">
        <v>2018</v>
      </c>
      <c r="G643" s="41" t="s">
        <v>2920</v>
      </c>
      <c r="H643" s="88">
        <v>13.5</v>
      </c>
      <c r="I643" s="89" t="s">
        <v>5</v>
      </c>
      <c r="J643" s="89" t="s">
        <v>3217</v>
      </c>
      <c r="K643" s="89" t="s">
        <v>3217</v>
      </c>
      <c r="L643" s="89" t="s">
        <v>3219</v>
      </c>
    </row>
    <row r="644" spans="1:12" x14ac:dyDescent="0.25">
      <c r="A644" s="41" t="s">
        <v>1970</v>
      </c>
      <c r="B644" s="41" t="s">
        <v>1441</v>
      </c>
      <c r="C644" s="41" t="s">
        <v>1442</v>
      </c>
      <c r="D644" s="41" t="s">
        <v>1444</v>
      </c>
      <c r="E644" s="41" t="s">
        <v>2921</v>
      </c>
      <c r="F644" s="41" t="s">
        <v>2003</v>
      </c>
      <c r="G644" s="41" t="s">
        <v>2922</v>
      </c>
      <c r="H644" s="88">
        <v>21</v>
      </c>
      <c r="I644" s="89" t="s">
        <v>5</v>
      </c>
      <c r="J644" s="89" t="s">
        <v>3220</v>
      </c>
      <c r="K644" s="89" t="s">
        <v>3217</v>
      </c>
      <c r="L644" s="89" t="s">
        <v>3217</v>
      </c>
    </row>
    <row r="645" spans="1:12" x14ac:dyDescent="0.25">
      <c r="A645" s="41" t="s">
        <v>1970</v>
      </c>
      <c r="B645" s="41" t="s">
        <v>1441</v>
      </c>
      <c r="C645" s="41" t="s">
        <v>1442</v>
      </c>
      <c r="D645" s="41" t="s">
        <v>1444</v>
      </c>
      <c r="E645" s="41" t="s">
        <v>2921</v>
      </c>
      <c r="F645" s="41" t="s">
        <v>2003</v>
      </c>
      <c r="G645" s="41" t="s">
        <v>2923</v>
      </c>
      <c r="H645" s="88">
        <v>21</v>
      </c>
      <c r="I645" s="89" t="s">
        <v>5</v>
      </c>
      <c r="J645" s="89" t="s">
        <v>3220</v>
      </c>
      <c r="K645" s="89" t="s">
        <v>3217</v>
      </c>
      <c r="L645" s="89" t="s">
        <v>3217</v>
      </c>
    </row>
    <row r="646" spans="1:12" x14ac:dyDescent="0.25">
      <c r="A646" s="41" t="s">
        <v>1970</v>
      </c>
      <c r="B646" s="41" t="s">
        <v>1492</v>
      </c>
      <c r="C646" s="41" t="s">
        <v>1493</v>
      </c>
      <c r="D646" s="41" t="s">
        <v>1494</v>
      </c>
      <c r="E646" s="41" t="s">
        <v>2924</v>
      </c>
      <c r="F646" s="41" t="s">
        <v>2018</v>
      </c>
      <c r="G646" s="41" t="s">
        <v>2925</v>
      </c>
      <c r="H646" s="88">
        <v>25</v>
      </c>
      <c r="I646" s="89" t="s">
        <v>23</v>
      </c>
      <c r="J646" s="89" t="s">
        <v>3220</v>
      </c>
      <c r="K646" s="89" t="s">
        <v>3218</v>
      </c>
      <c r="L646" s="89" t="s">
        <v>3221</v>
      </c>
    </row>
    <row r="647" spans="1:12" x14ac:dyDescent="0.25">
      <c r="A647" s="41" t="s">
        <v>1970</v>
      </c>
      <c r="B647" s="41" t="s">
        <v>1495</v>
      </c>
      <c r="C647" s="41" t="s">
        <v>1496</v>
      </c>
      <c r="D647" s="41" t="s">
        <v>1497</v>
      </c>
      <c r="E647" s="41" t="s">
        <v>2926</v>
      </c>
      <c r="F647" s="41" t="s">
        <v>2018</v>
      </c>
      <c r="G647" s="41" t="s">
        <v>2927</v>
      </c>
      <c r="H647" s="88">
        <v>25</v>
      </c>
      <c r="I647" s="89" t="s">
        <v>23</v>
      </c>
      <c r="J647" s="89" t="s">
        <v>3220</v>
      </c>
      <c r="K647" s="89" t="s">
        <v>3218</v>
      </c>
      <c r="L647" s="89" t="s">
        <v>3221</v>
      </c>
    </row>
    <row r="648" spans="1:12" x14ac:dyDescent="0.25">
      <c r="A648" s="41" t="s">
        <v>1982</v>
      </c>
      <c r="B648" s="41" t="s">
        <v>1696</v>
      </c>
      <c r="C648" s="41" t="s">
        <v>1697</v>
      </c>
      <c r="D648" s="41" t="s">
        <v>1698</v>
      </c>
      <c r="E648" s="41" t="s">
        <v>2928</v>
      </c>
      <c r="F648" s="41" t="s">
        <v>1957</v>
      </c>
      <c r="G648" s="41" t="s">
        <v>2929</v>
      </c>
      <c r="H648" s="88">
        <v>15</v>
      </c>
      <c r="I648" s="89" t="s">
        <v>3216</v>
      </c>
      <c r="J648" s="89" t="s">
        <v>3216</v>
      </c>
      <c r="K648" s="89" t="s">
        <v>3216</v>
      </c>
      <c r="L648" s="89" t="s">
        <v>3216</v>
      </c>
    </row>
    <row r="649" spans="1:12" x14ac:dyDescent="0.25">
      <c r="A649" s="41" t="s">
        <v>2032</v>
      </c>
      <c r="B649" s="41" t="s">
        <v>3072</v>
      </c>
      <c r="C649" s="41" t="s">
        <v>3073</v>
      </c>
      <c r="D649" s="41" t="s">
        <v>3074</v>
      </c>
      <c r="E649" s="41" t="s">
        <v>3075</v>
      </c>
      <c r="F649" s="41" t="s">
        <v>2051</v>
      </c>
      <c r="G649" s="41" t="s">
        <v>3076</v>
      </c>
      <c r="H649" s="88">
        <v>1.22</v>
      </c>
      <c r="I649" s="89" t="s">
        <v>5</v>
      </c>
      <c r="J649" s="89" t="s">
        <v>3217</v>
      </c>
      <c r="K649" s="89" t="s">
        <v>3217</v>
      </c>
      <c r="L649" s="89" t="s">
        <v>3217</v>
      </c>
    </row>
    <row r="650" spans="1:12" x14ac:dyDescent="0.25">
      <c r="A650" s="41" t="s">
        <v>2032</v>
      </c>
      <c r="B650" s="41" t="s">
        <v>1091</v>
      </c>
      <c r="C650" s="41" t="s">
        <v>1092</v>
      </c>
      <c r="D650" s="41" t="s">
        <v>1093</v>
      </c>
      <c r="E650" s="41" t="s">
        <v>2930</v>
      </c>
      <c r="F650" s="41" t="s">
        <v>1957</v>
      </c>
      <c r="G650" s="41" t="s">
        <v>2931</v>
      </c>
      <c r="H650" s="88">
        <v>23.5</v>
      </c>
      <c r="I650" s="89" t="s">
        <v>3216</v>
      </c>
      <c r="J650" s="89" t="s">
        <v>3216</v>
      </c>
      <c r="K650" s="89" t="s">
        <v>3216</v>
      </c>
      <c r="L650" s="89" t="s">
        <v>3216</v>
      </c>
    </row>
    <row r="651" spans="1:12" x14ac:dyDescent="0.25">
      <c r="A651" s="41" t="s">
        <v>2032</v>
      </c>
      <c r="B651" s="41" t="s">
        <v>1050</v>
      </c>
      <c r="C651" s="41" t="s">
        <v>1051</v>
      </c>
      <c r="D651" s="41" t="s">
        <v>1629</v>
      </c>
      <c r="E651" s="41" t="s">
        <v>2932</v>
      </c>
      <c r="F651" s="41" t="s">
        <v>1961</v>
      </c>
      <c r="G651" s="41" t="s">
        <v>2933</v>
      </c>
      <c r="H651" s="88">
        <v>14</v>
      </c>
      <c r="I651" s="89" t="s">
        <v>5</v>
      </c>
      <c r="J651" s="89" t="s">
        <v>3219</v>
      </c>
      <c r="K651" s="89" t="s">
        <v>3217</v>
      </c>
      <c r="L651" s="89" t="s">
        <v>3217</v>
      </c>
    </row>
    <row r="652" spans="1:12" x14ac:dyDescent="0.25">
      <c r="A652" s="41" t="s">
        <v>2032</v>
      </c>
      <c r="B652" s="41" t="s">
        <v>1050</v>
      </c>
      <c r="C652" s="41" t="s">
        <v>1051</v>
      </c>
      <c r="D652" s="41" t="s">
        <v>1629</v>
      </c>
      <c r="E652" s="41" t="s">
        <v>2932</v>
      </c>
      <c r="F652" s="41" t="s">
        <v>1961</v>
      </c>
      <c r="G652" s="41" t="s">
        <v>2934</v>
      </c>
      <c r="H652" s="88">
        <v>17</v>
      </c>
      <c r="I652" s="89" t="s">
        <v>5</v>
      </c>
      <c r="J652" s="89" t="s">
        <v>3219</v>
      </c>
      <c r="K652" s="89" t="s">
        <v>3217</v>
      </c>
      <c r="L652" s="89" t="s">
        <v>3217</v>
      </c>
    </row>
    <row r="653" spans="1:12" x14ac:dyDescent="0.25">
      <c r="A653" s="41" t="s">
        <v>2032</v>
      </c>
      <c r="B653" s="41" t="s">
        <v>1050</v>
      </c>
      <c r="C653" s="41" t="s">
        <v>1051</v>
      </c>
      <c r="D653" s="41" t="s">
        <v>1629</v>
      </c>
      <c r="E653" s="41" t="s">
        <v>2932</v>
      </c>
      <c r="F653" s="41" t="s">
        <v>1961</v>
      </c>
      <c r="G653" s="41" t="s">
        <v>2935</v>
      </c>
      <c r="H653" s="88">
        <v>14</v>
      </c>
      <c r="I653" s="89" t="s">
        <v>5</v>
      </c>
      <c r="J653" s="89" t="s">
        <v>3219</v>
      </c>
      <c r="K653" s="89" t="s">
        <v>3217</v>
      </c>
      <c r="L653" s="89" t="s">
        <v>3217</v>
      </c>
    </row>
    <row r="654" spans="1:12" x14ac:dyDescent="0.25">
      <c r="A654" s="41" t="s">
        <v>2032</v>
      </c>
      <c r="B654" s="41" t="s">
        <v>2936</v>
      </c>
      <c r="C654" s="41" t="s">
        <v>2937</v>
      </c>
      <c r="D654" s="41" t="s">
        <v>1629</v>
      </c>
      <c r="E654" s="41" t="s">
        <v>2932</v>
      </c>
      <c r="F654" s="41" t="s">
        <v>1961</v>
      </c>
      <c r="G654" s="41" t="s">
        <v>2938</v>
      </c>
      <c r="H654" s="88">
        <v>80</v>
      </c>
      <c r="I654" s="89" t="s">
        <v>5</v>
      </c>
      <c r="J654" s="89" t="s">
        <v>3217</v>
      </c>
      <c r="K654" s="89" t="s">
        <v>3217</v>
      </c>
      <c r="L654" s="89" t="s">
        <v>3217</v>
      </c>
    </row>
    <row r="655" spans="1:12" x14ac:dyDescent="0.25">
      <c r="A655" s="41" t="s">
        <v>1975</v>
      </c>
      <c r="B655" s="41" t="s">
        <v>1608</v>
      </c>
      <c r="C655" s="41" t="s">
        <v>1609</v>
      </c>
      <c r="D655" s="41" t="s">
        <v>1610</v>
      </c>
      <c r="E655" s="41" t="s">
        <v>2939</v>
      </c>
      <c r="F655" s="41" t="s">
        <v>1957</v>
      </c>
      <c r="G655" s="41" t="s">
        <v>2940</v>
      </c>
      <c r="H655" s="88">
        <v>10</v>
      </c>
      <c r="I655" s="89" t="s">
        <v>3216</v>
      </c>
      <c r="J655" s="89" t="s">
        <v>3216</v>
      </c>
      <c r="K655" s="89" t="s">
        <v>3216</v>
      </c>
      <c r="L655" s="89" t="s">
        <v>3216</v>
      </c>
    </row>
    <row r="656" spans="1:12" x14ac:dyDescent="0.25">
      <c r="A656" s="41" t="s">
        <v>2032</v>
      </c>
      <c r="B656" s="41" t="s">
        <v>1130</v>
      </c>
      <c r="C656" s="41" t="s">
        <v>1131</v>
      </c>
      <c r="D656" s="41" t="s">
        <v>1132</v>
      </c>
      <c r="E656" s="41" t="s">
        <v>2941</v>
      </c>
      <c r="F656" s="41" t="s">
        <v>1968</v>
      </c>
      <c r="G656" s="41" t="s">
        <v>2942</v>
      </c>
      <c r="H656" s="88">
        <v>3.45</v>
      </c>
      <c r="I656" s="89" t="s">
        <v>5</v>
      </c>
      <c r="J656" s="89" t="s">
        <v>3217</v>
      </c>
      <c r="K656" s="89" t="s">
        <v>3217</v>
      </c>
      <c r="L656" s="89" t="s">
        <v>3221</v>
      </c>
    </row>
    <row r="657" spans="1:12" x14ac:dyDescent="0.25">
      <c r="A657" s="41" t="s">
        <v>2032</v>
      </c>
      <c r="B657" s="41" t="s">
        <v>1178</v>
      </c>
      <c r="C657" s="41" t="s">
        <v>1179</v>
      </c>
      <c r="D657" s="41" t="s">
        <v>1180</v>
      </c>
      <c r="E657" s="41" t="s">
        <v>2943</v>
      </c>
      <c r="F657" s="41" t="s">
        <v>1968</v>
      </c>
      <c r="G657" s="41" t="s">
        <v>2944</v>
      </c>
      <c r="H657" s="88">
        <v>51.75</v>
      </c>
      <c r="I657" s="89" t="s">
        <v>5</v>
      </c>
      <c r="J657" s="89" t="s">
        <v>3217</v>
      </c>
      <c r="K657" s="89" t="s">
        <v>3217</v>
      </c>
      <c r="L657" s="89" t="s">
        <v>3221</v>
      </c>
    </row>
    <row r="658" spans="1:12" x14ac:dyDescent="0.25">
      <c r="A658" s="41" t="s">
        <v>1966</v>
      </c>
      <c r="B658" s="41" t="s">
        <v>1240</v>
      </c>
      <c r="C658" s="41" t="s">
        <v>1241</v>
      </c>
      <c r="D658" s="41" t="s">
        <v>1242</v>
      </c>
      <c r="E658" s="41" t="s">
        <v>2945</v>
      </c>
      <c r="F658" s="41" t="s">
        <v>1961</v>
      </c>
      <c r="G658" s="41" t="s">
        <v>2946</v>
      </c>
      <c r="H658" s="88">
        <v>50.37</v>
      </c>
      <c r="I658" s="89" t="s">
        <v>5</v>
      </c>
      <c r="J658" s="89" t="s">
        <v>3220</v>
      </c>
      <c r="K658" s="89" t="s">
        <v>3217</v>
      </c>
      <c r="L658" s="89" t="s">
        <v>3217</v>
      </c>
    </row>
    <row r="659" spans="1:12" x14ac:dyDescent="0.25">
      <c r="A659" s="41" t="s">
        <v>1966</v>
      </c>
      <c r="B659" s="41" t="s">
        <v>1240</v>
      </c>
      <c r="C659" s="41" t="s">
        <v>1241</v>
      </c>
      <c r="D659" s="41" t="s">
        <v>1242</v>
      </c>
      <c r="E659" s="41" t="s">
        <v>2945</v>
      </c>
      <c r="F659" s="41" t="s">
        <v>1961</v>
      </c>
      <c r="G659" s="41" t="s">
        <v>2947</v>
      </c>
      <c r="H659" s="88">
        <v>50.29</v>
      </c>
      <c r="I659" s="89" t="s">
        <v>5</v>
      </c>
      <c r="J659" s="89" t="s">
        <v>3220</v>
      </c>
      <c r="K659" s="89" t="s">
        <v>3217</v>
      </c>
      <c r="L659" s="89" t="s">
        <v>3217</v>
      </c>
    </row>
    <row r="660" spans="1:12" x14ac:dyDescent="0.25">
      <c r="A660" s="41" t="s">
        <v>1966</v>
      </c>
      <c r="B660" s="41" t="s">
        <v>1240</v>
      </c>
      <c r="C660" s="41" t="s">
        <v>1241</v>
      </c>
      <c r="D660" s="41" t="s">
        <v>1242</v>
      </c>
      <c r="E660" s="41" t="s">
        <v>2945</v>
      </c>
      <c r="F660" s="41" t="s">
        <v>1961</v>
      </c>
      <c r="G660" s="41" t="s">
        <v>2948</v>
      </c>
      <c r="H660" s="88">
        <v>49.46</v>
      </c>
      <c r="I660" s="89" t="s">
        <v>5</v>
      </c>
      <c r="J660" s="89" t="s">
        <v>3220</v>
      </c>
      <c r="K660" s="89" t="s">
        <v>3217</v>
      </c>
      <c r="L660" s="89" t="s">
        <v>3217</v>
      </c>
    </row>
    <row r="661" spans="1:12" x14ac:dyDescent="0.25">
      <c r="A661" s="41" t="s">
        <v>1966</v>
      </c>
      <c r="B661" s="41" t="s">
        <v>2949</v>
      </c>
      <c r="C661" s="41" t="s">
        <v>2950</v>
      </c>
      <c r="D661" s="41" t="s">
        <v>1242</v>
      </c>
      <c r="E661" s="41" t="s">
        <v>2945</v>
      </c>
      <c r="F661" s="41" t="s">
        <v>1961</v>
      </c>
      <c r="G661" s="41" t="s">
        <v>2951</v>
      </c>
      <c r="H661" s="88">
        <v>49.5</v>
      </c>
      <c r="I661" s="89" t="s">
        <v>5</v>
      </c>
      <c r="J661" s="89" t="s">
        <v>3220</v>
      </c>
      <c r="K661" s="89" t="s">
        <v>3217</v>
      </c>
      <c r="L661" s="89" t="s">
        <v>3217</v>
      </c>
    </row>
    <row r="662" spans="1:12" x14ac:dyDescent="0.25">
      <c r="A662" s="41" t="s">
        <v>1966</v>
      </c>
      <c r="B662" s="41" t="s">
        <v>2949</v>
      </c>
      <c r="C662" s="41" t="s">
        <v>2950</v>
      </c>
      <c r="D662" s="41" t="s">
        <v>1242</v>
      </c>
      <c r="E662" s="41" t="s">
        <v>2945</v>
      </c>
      <c r="F662" s="41" t="s">
        <v>1980</v>
      </c>
      <c r="G662" s="41" t="s">
        <v>2952</v>
      </c>
      <c r="H662" s="88">
        <v>55.6</v>
      </c>
      <c r="I662" s="89" t="s">
        <v>23</v>
      </c>
      <c r="J662" s="89" t="s">
        <v>3218</v>
      </c>
      <c r="K662" s="89" t="s">
        <v>3217</v>
      </c>
      <c r="L662" s="89" t="s">
        <v>3217</v>
      </c>
    </row>
    <row r="663" spans="1:12" x14ac:dyDescent="0.25">
      <c r="A663" s="41" t="s">
        <v>1966</v>
      </c>
      <c r="B663" s="41" t="s">
        <v>1243</v>
      </c>
      <c r="C663" s="41" t="s">
        <v>1244</v>
      </c>
      <c r="D663" s="41" t="s">
        <v>1264</v>
      </c>
      <c r="E663" s="41" t="s">
        <v>2953</v>
      </c>
      <c r="F663" s="41" t="s">
        <v>1961</v>
      </c>
      <c r="G663" s="41" t="s">
        <v>2954</v>
      </c>
      <c r="H663" s="88">
        <v>16</v>
      </c>
      <c r="I663" s="89" t="s">
        <v>23</v>
      </c>
      <c r="J663" s="89" t="s">
        <v>3220</v>
      </c>
      <c r="K663" s="89" t="s">
        <v>3218</v>
      </c>
      <c r="L663" s="89" t="s">
        <v>3217</v>
      </c>
    </row>
    <row r="664" spans="1:12" x14ac:dyDescent="0.25">
      <c r="A664" s="41" t="s">
        <v>1966</v>
      </c>
      <c r="B664" s="41" t="s">
        <v>1243</v>
      </c>
      <c r="C664" s="41" t="s">
        <v>1244</v>
      </c>
      <c r="D664" s="41" t="s">
        <v>1264</v>
      </c>
      <c r="E664" s="41" t="s">
        <v>2953</v>
      </c>
      <c r="F664" s="41" t="s">
        <v>1961</v>
      </c>
      <c r="G664" s="41" t="s">
        <v>2955</v>
      </c>
      <c r="H664" s="88">
        <v>16</v>
      </c>
      <c r="I664" s="89" t="s">
        <v>23</v>
      </c>
      <c r="J664" s="89" t="s">
        <v>3220</v>
      </c>
      <c r="K664" s="89" t="s">
        <v>3218</v>
      </c>
      <c r="L664" s="89" t="s">
        <v>3217</v>
      </c>
    </row>
    <row r="665" spans="1:12" x14ac:dyDescent="0.25">
      <c r="A665" s="41" t="s">
        <v>1966</v>
      </c>
      <c r="B665" s="41" t="s">
        <v>1243</v>
      </c>
      <c r="C665" s="41" t="s">
        <v>1244</v>
      </c>
      <c r="D665" s="41" t="s">
        <v>1264</v>
      </c>
      <c r="E665" s="41" t="s">
        <v>2953</v>
      </c>
      <c r="F665" s="41" t="s">
        <v>1961</v>
      </c>
      <c r="G665" s="41" t="s">
        <v>2956</v>
      </c>
      <c r="H665" s="88">
        <v>16</v>
      </c>
      <c r="I665" s="89" t="s">
        <v>23</v>
      </c>
      <c r="J665" s="89" t="s">
        <v>3220</v>
      </c>
      <c r="K665" s="89" t="s">
        <v>3218</v>
      </c>
      <c r="L665" s="89" t="s">
        <v>3217</v>
      </c>
    </row>
    <row r="666" spans="1:12" x14ac:dyDescent="0.25">
      <c r="A666" s="41" t="s">
        <v>1975</v>
      </c>
      <c r="B666" s="41" t="s">
        <v>1611</v>
      </c>
      <c r="C666" s="41" t="s">
        <v>1612</v>
      </c>
      <c r="D666" s="41" t="s">
        <v>1613</v>
      </c>
      <c r="E666" s="41" t="s">
        <v>2957</v>
      </c>
      <c r="F666" s="41" t="s">
        <v>1961</v>
      </c>
      <c r="G666" s="41" t="s">
        <v>2958</v>
      </c>
      <c r="H666" s="88">
        <v>282.81200000000001</v>
      </c>
      <c r="I666" s="89" t="s">
        <v>5</v>
      </c>
      <c r="J666" s="89" t="s">
        <v>3217</v>
      </c>
      <c r="K666" s="89" t="s">
        <v>3217</v>
      </c>
      <c r="L666" s="89" t="s">
        <v>3217</v>
      </c>
    </row>
    <row r="667" spans="1:12" x14ac:dyDescent="0.25">
      <c r="A667" s="41" t="s">
        <v>1975</v>
      </c>
      <c r="B667" s="41" t="s">
        <v>1611</v>
      </c>
      <c r="C667" s="41" t="s">
        <v>1612</v>
      </c>
      <c r="D667" s="41" t="s">
        <v>1613</v>
      </c>
      <c r="E667" s="41" t="s">
        <v>2957</v>
      </c>
      <c r="F667" s="41" t="s">
        <v>1961</v>
      </c>
      <c r="G667" s="41" t="s">
        <v>2959</v>
      </c>
      <c r="H667" s="88">
        <v>283.75299999999999</v>
      </c>
      <c r="I667" s="89" t="s">
        <v>5</v>
      </c>
      <c r="J667" s="89" t="s">
        <v>3217</v>
      </c>
      <c r="K667" s="89" t="s">
        <v>3217</v>
      </c>
      <c r="L667" s="89" t="s">
        <v>3217</v>
      </c>
    </row>
    <row r="668" spans="1:12" x14ac:dyDescent="0.25">
      <c r="A668" s="41" t="s">
        <v>1975</v>
      </c>
      <c r="B668" s="41" t="s">
        <v>1611</v>
      </c>
      <c r="C668" s="41" t="s">
        <v>1612</v>
      </c>
      <c r="D668" s="41" t="s">
        <v>1613</v>
      </c>
      <c r="E668" s="41" t="s">
        <v>2957</v>
      </c>
      <c r="F668" s="41" t="s">
        <v>1980</v>
      </c>
      <c r="G668" s="41" t="s">
        <v>2960</v>
      </c>
      <c r="H668" s="88">
        <v>280</v>
      </c>
      <c r="I668" s="89" t="s">
        <v>5</v>
      </c>
      <c r="J668" s="89" t="s">
        <v>3217</v>
      </c>
      <c r="K668" s="89" t="s">
        <v>3217</v>
      </c>
      <c r="L668" s="89" t="s">
        <v>3217</v>
      </c>
    </row>
    <row r="669" spans="1:12" x14ac:dyDescent="0.25">
      <c r="A669" s="41" t="s">
        <v>1966</v>
      </c>
      <c r="B669" s="41" t="s">
        <v>1237</v>
      </c>
      <c r="C669" s="41" t="s">
        <v>1238</v>
      </c>
      <c r="D669" s="41" t="s">
        <v>1239</v>
      </c>
      <c r="E669" s="41" t="s">
        <v>2961</v>
      </c>
      <c r="F669" s="41" t="s">
        <v>2051</v>
      </c>
      <c r="G669" s="41" t="s">
        <v>2962</v>
      </c>
      <c r="H669" s="88">
        <v>1</v>
      </c>
      <c r="I669" s="89" t="s">
        <v>5</v>
      </c>
      <c r="J669" s="89" t="s">
        <v>3220</v>
      </c>
      <c r="K669" s="89" t="s">
        <v>3217</v>
      </c>
      <c r="L669" s="89" t="s">
        <v>3217</v>
      </c>
    </row>
    <row r="670" spans="1:12" x14ac:dyDescent="0.25">
      <c r="A670" s="41" t="s">
        <v>2032</v>
      </c>
      <c r="B670" s="41" t="s">
        <v>1175</v>
      </c>
      <c r="C670" s="41" t="s">
        <v>1176</v>
      </c>
      <c r="D670" s="41" t="s">
        <v>1177</v>
      </c>
      <c r="E670" s="41" t="s">
        <v>2963</v>
      </c>
      <c r="F670" s="41" t="s">
        <v>1968</v>
      </c>
      <c r="G670" s="41" t="s">
        <v>2964</v>
      </c>
      <c r="H670" s="88">
        <v>50</v>
      </c>
      <c r="I670" s="89" t="s">
        <v>5</v>
      </c>
      <c r="J670" s="89" t="s">
        <v>3220</v>
      </c>
      <c r="K670" s="89" t="s">
        <v>3217</v>
      </c>
      <c r="L670" s="89" t="s">
        <v>3221</v>
      </c>
    </row>
    <row r="671" spans="1:12" x14ac:dyDescent="0.25">
      <c r="A671" s="41" t="s">
        <v>1975</v>
      </c>
      <c r="B671" s="41" t="s">
        <v>1605</v>
      </c>
      <c r="C671" s="41" t="s">
        <v>1606</v>
      </c>
      <c r="D671" s="41" t="s">
        <v>1607</v>
      </c>
      <c r="E671" s="41" t="s">
        <v>2965</v>
      </c>
      <c r="F671" s="41" t="s">
        <v>2051</v>
      </c>
      <c r="G671" s="41" t="s">
        <v>2966</v>
      </c>
      <c r="H671" s="88">
        <v>2.1</v>
      </c>
      <c r="I671" s="89" t="s">
        <v>5</v>
      </c>
      <c r="J671" s="89" t="s">
        <v>3220</v>
      </c>
      <c r="K671" s="89" t="s">
        <v>3217</v>
      </c>
      <c r="L671" s="89" t="s">
        <v>3219</v>
      </c>
    </row>
    <row r="672" spans="1:12" x14ac:dyDescent="0.25">
      <c r="A672" s="41" t="s">
        <v>1975</v>
      </c>
      <c r="B672" s="41" t="s">
        <v>1617</v>
      </c>
      <c r="C672" s="41" t="s">
        <v>1618</v>
      </c>
      <c r="D672" s="41" t="s">
        <v>1619</v>
      </c>
      <c r="E672" s="41" t="s">
        <v>2967</v>
      </c>
      <c r="F672" s="41" t="s">
        <v>1957</v>
      </c>
      <c r="G672" s="41" t="s">
        <v>2968</v>
      </c>
      <c r="H672" s="88">
        <v>19.2</v>
      </c>
      <c r="I672" s="89" t="s">
        <v>5</v>
      </c>
      <c r="J672" s="89" t="s">
        <v>3217</v>
      </c>
      <c r="K672" s="89" t="s">
        <v>3217</v>
      </c>
      <c r="L672" s="89" t="s">
        <v>3217</v>
      </c>
    </row>
    <row r="673" spans="1:12" x14ac:dyDescent="0.25">
      <c r="A673" s="41" t="s">
        <v>1982</v>
      </c>
      <c r="B673" s="41" t="s">
        <v>1536</v>
      </c>
      <c r="C673" s="41" t="s">
        <v>1537</v>
      </c>
      <c r="D673" s="41" t="s">
        <v>1538</v>
      </c>
      <c r="E673" s="41" t="s">
        <v>2969</v>
      </c>
      <c r="F673" s="41" t="s">
        <v>1972</v>
      </c>
      <c r="G673" s="41" t="s">
        <v>2970</v>
      </c>
      <c r="H673" s="88">
        <v>155</v>
      </c>
      <c r="I673" s="89" t="s">
        <v>5</v>
      </c>
      <c r="J673" s="89" t="s">
        <v>3217</v>
      </c>
      <c r="K673" s="89" t="s">
        <v>3217</v>
      </c>
      <c r="L673" s="89" t="s">
        <v>3217</v>
      </c>
    </row>
    <row r="674" spans="1:12" x14ac:dyDescent="0.25">
      <c r="A674" s="41" t="s">
        <v>1982</v>
      </c>
      <c r="B674" s="41" t="s">
        <v>1536</v>
      </c>
      <c r="C674" s="41" t="s">
        <v>1537</v>
      </c>
      <c r="D674" s="41" t="s">
        <v>1538</v>
      </c>
      <c r="E674" s="41" t="s">
        <v>2969</v>
      </c>
      <c r="F674" s="41" t="s">
        <v>1972</v>
      </c>
      <c r="G674" s="41" t="s">
        <v>2971</v>
      </c>
      <c r="H674" s="88">
        <v>155</v>
      </c>
      <c r="I674" s="89" t="s">
        <v>5</v>
      </c>
      <c r="J674" s="89" t="s">
        <v>3217</v>
      </c>
      <c r="K674" s="89" t="s">
        <v>3217</v>
      </c>
      <c r="L674" s="89" t="s">
        <v>3217</v>
      </c>
    </row>
    <row r="675" spans="1:12" x14ac:dyDescent="0.25">
      <c r="A675" s="41" t="s">
        <v>1982</v>
      </c>
      <c r="B675" s="41" t="s">
        <v>1536</v>
      </c>
      <c r="C675" s="41" t="s">
        <v>1537</v>
      </c>
      <c r="D675" s="41" t="s">
        <v>1538</v>
      </c>
      <c r="E675" s="41" t="s">
        <v>2969</v>
      </c>
      <c r="F675" s="41" t="s">
        <v>1972</v>
      </c>
      <c r="G675" s="41" t="s">
        <v>2972</v>
      </c>
      <c r="H675" s="88">
        <v>155</v>
      </c>
      <c r="I675" s="89" t="s">
        <v>5</v>
      </c>
      <c r="J675" s="89" t="s">
        <v>3217</v>
      </c>
      <c r="K675" s="89" t="s">
        <v>3217</v>
      </c>
      <c r="L675" s="89" t="s">
        <v>3217</v>
      </c>
    </row>
    <row r="676" spans="1:12" x14ac:dyDescent="0.25">
      <c r="A676" s="41" t="s">
        <v>1982</v>
      </c>
      <c r="B676" s="41" t="s">
        <v>1536</v>
      </c>
      <c r="C676" s="41" t="s">
        <v>1537</v>
      </c>
      <c r="D676" s="41" t="s">
        <v>1538</v>
      </c>
      <c r="E676" s="41" t="s">
        <v>2969</v>
      </c>
      <c r="F676" s="41" t="s">
        <v>1972</v>
      </c>
      <c r="G676" s="41" t="s">
        <v>2973</v>
      </c>
      <c r="H676" s="88">
        <v>155</v>
      </c>
      <c r="I676" s="89" t="s">
        <v>5</v>
      </c>
      <c r="J676" s="89" t="s">
        <v>3217</v>
      </c>
      <c r="K676" s="89" t="s">
        <v>3217</v>
      </c>
      <c r="L676" s="89" t="s">
        <v>3217</v>
      </c>
    </row>
    <row r="677" spans="1:12" x14ac:dyDescent="0.25">
      <c r="A677" s="41" t="s">
        <v>1982</v>
      </c>
      <c r="B677" s="41" t="s">
        <v>1536</v>
      </c>
      <c r="C677" s="41" t="s">
        <v>1537</v>
      </c>
      <c r="D677" s="41" t="s">
        <v>1538</v>
      </c>
      <c r="E677" s="41" t="s">
        <v>2969</v>
      </c>
      <c r="F677" s="41" t="s">
        <v>1972</v>
      </c>
      <c r="G677" s="41" t="s">
        <v>2974</v>
      </c>
      <c r="H677" s="88">
        <v>155</v>
      </c>
      <c r="I677" s="89" t="s">
        <v>5</v>
      </c>
      <c r="J677" s="89" t="s">
        <v>3217</v>
      </c>
      <c r="K677" s="89" t="s">
        <v>3217</v>
      </c>
      <c r="L677" s="89" t="s">
        <v>3217</v>
      </c>
    </row>
    <row r="678" spans="1:12" x14ac:dyDescent="0.25">
      <c r="A678" s="41" t="s">
        <v>1982</v>
      </c>
      <c r="B678" s="41" t="s">
        <v>1536</v>
      </c>
      <c r="C678" s="41" t="s">
        <v>1537</v>
      </c>
      <c r="D678" s="41" t="s">
        <v>1538</v>
      </c>
      <c r="E678" s="41" t="s">
        <v>2969</v>
      </c>
      <c r="F678" s="41" t="s">
        <v>1972</v>
      </c>
      <c r="G678" s="41" t="s">
        <v>2975</v>
      </c>
      <c r="H678" s="88">
        <v>155</v>
      </c>
      <c r="I678" s="89" t="s">
        <v>5</v>
      </c>
      <c r="J678" s="89" t="s">
        <v>3217</v>
      </c>
      <c r="K678" s="89" t="s">
        <v>3217</v>
      </c>
      <c r="L678" s="89" t="s">
        <v>3217</v>
      </c>
    </row>
    <row r="679" spans="1:12" x14ac:dyDescent="0.25">
      <c r="A679" s="41" t="s">
        <v>1982</v>
      </c>
      <c r="B679" s="41" t="s">
        <v>1536</v>
      </c>
      <c r="C679" s="41" t="s">
        <v>1537</v>
      </c>
      <c r="D679" s="41" t="s">
        <v>1538</v>
      </c>
      <c r="E679" s="41" t="s">
        <v>2969</v>
      </c>
      <c r="F679" s="41" t="s">
        <v>1972</v>
      </c>
      <c r="G679" s="41" t="s">
        <v>2976</v>
      </c>
      <c r="H679" s="88">
        <v>155</v>
      </c>
      <c r="I679" s="89" t="s">
        <v>5</v>
      </c>
      <c r="J679" s="89" t="s">
        <v>3217</v>
      </c>
      <c r="K679" s="89" t="s">
        <v>3217</v>
      </c>
      <c r="L679" s="89" t="s">
        <v>3217</v>
      </c>
    </row>
    <row r="680" spans="1:12" x14ac:dyDescent="0.25">
      <c r="A680" s="41" t="s">
        <v>1982</v>
      </c>
      <c r="B680" s="41" t="s">
        <v>1536</v>
      </c>
      <c r="C680" s="41" t="s">
        <v>1537</v>
      </c>
      <c r="D680" s="41" t="s">
        <v>1538</v>
      </c>
      <c r="E680" s="41" t="s">
        <v>2969</v>
      </c>
      <c r="F680" s="41" t="s">
        <v>1972</v>
      </c>
      <c r="G680" s="41" t="s">
        <v>2977</v>
      </c>
      <c r="H680" s="88">
        <v>155</v>
      </c>
      <c r="I680" s="89" t="s">
        <v>5</v>
      </c>
      <c r="J680" s="89" t="s">
        <v>3217</v>
      </c>
      <c r="K680" s="89" t="s">
        <v>3217</v>
      </c>
      <c r="L680" s="89" t="s">
        <v>3217</v>
      </c>
    </row>
    <row r="681" spans="1:12" x14ac:dyDescent="0.25">
      <c r="A681" s="41" t="s">
        <v>1982</v>
      </c>
      <c r="B681" s="41" t="s">
        <v>1536</v>
      </c>
      <c r="C681" s="41" t="s">
        <v>1537</v>
      </c>
      <c r="D681" s="41" t="s">
        <v>1538</v>
      </c>
      <c r="E681" s="41" t="s">
        <v>2969</v>
      </c>
      <c r="F681" s="41" t="s">
        <v>1972</v>
      </c>
      <c r="G681" s="41" t="s">
        <v>2978</v>
      </c>
      <c r="H681" s="88">
        <v>155</v>
      </c>
      <c r="I681" s="89" t="s">
        <v>5</v>
      </c>
      <c r="J681" s="89" t="s">
        <v>3217</v>
      </c>
      <c r="K681" s="89" t="s">
        <v>3217</v>
      </c>
      <c r="L681" s="89" t="s">
        <v>3217</v>
      </c>
    </row>
    <row r="682" spans="1:12" x14ac:dyDescent="0.25">
      <c r="A682" s="41" t="s">
        <v>1982</v>
      </c>
      <c r="B682" s="41" t="s">
        <v>1536</v>
      </c>
      <c r="C682" s="41" t="s">
        <v>1537</v>
      </c>
      <c r="D682" s="41" t="s">
        <v>1538</v>
      </c>
      <c r="E682" s="41" t="s">
        <v>2969</v>
      </c>
      <c r="F682" s="41" t="s">
        <v>1972</v>
      </c>
      <c r="G682" s="41" t="s">
        <v>2979</v>
      </c>
      <c r="H682" s="88">
        <v>155</v>
      </c>
      <c r="I682" s="89" t="s">
        <v>5</v>
      </c>
      <c r="J682" s="89" t="s">
        <v>3217</v>
      </c>
      <c r="K682" s="89" t="s">
        <v>3217</v>
      </c>
      <c r="L682" s="89" t="s">
        <v>3217</v>
      </c>
    </row>
    <row r="683" spans="1:12" x14ac:dyDescent="0.25">
      <c r="A683" s="41" t="s">
        <v>1982</v>
      </c>
      <c r="B683" s="41" t="s">
        <v>1536</v>
      </c>
      <c r="C683" s="41" t="s">
        <v>1537</v>
      </c>
      <c r="D683" s="41" t="s">
        <v>1538</v>
      </c>
      <c r="E683" s="41" t="s">
        <v>2969</v>
      </c>
      <c r="F683" s="41" t="s">
        <v>1972</v>
      </c>
      <c r="G683" s="41" t="s">
        <v>2980</v>
      </c>
      <c r="H683" s="88">
        <v>155</v>
      </c>
      <c r="I683" s="89" t="s">
        <v>5</v>
      </c>
      <c r="J683" s="89" t="s">
        <v>3217</v>
      </c>
      <c r="K683" s="89" t="s">
        <v>3217</v>
      </c>
      <c r="L683" s="89" t="s">
        <v>3217</v>
      </c>
    </row>
    <row r="684" spans="1:12" x14ac:dyDescent="0.25">
      <c r="A684" s="41" t="s">
        <v>1982</v>
      </c>
      <c r="B684" s="41" t="s">
        <v>1536</v>
      </c>
      <c r="C684" s="41" t="s">
        <v>1537</v>
      </c>
      <c r="D684" s="41" t="s">
        <v>1538</v>
      </c>
      <c r="E684" s="41" t="s">
        <v>2969</v>
      </c>
      <c r="F684" s="41" t="s">
        <v>1972</v>
      </c>
      <c r="G684" s="41" t="s">
        <v>2981</v>
      </c>
      <c r="H684" s="88">
        <v>155</v>
      </c>
      <c r="I684" s="89" t="s">
        <v>5</v>
      </c>
      <c r="J684" s="89" t="s">
        <v>3217</v>
      </c>
      <c r="K684" s="89" t="s">
        <v>3217</v>
      </c>
      <c r="L684" s="89" t="s">
        <v>3217</v>
      </c>
    </row>
    <row r="685" spans="1:12" x14ac:dyDescent="0.25">
      <c r="A685" s="41" t="s">
        <v>1982</v>
      </c>
      <c r="B685" s="41" t="s">
        <v>1536</v>
      </c>
      <c r="C685" s="41" t="s">
        <v>1537</v>
      </c>
      <c r="D685" s="41" t="s">
        <v>1538</v>
      </c>
      <c r="E685" s="41" t="s">
        <v>2969</v>
      </c>
      <c r="F685" s="41" t="s">
        <v>1972</v>
      </c>
      <c r="G685" s="41" t="s">
        <v>2982</v>
      </c>
      <c r="H685" s="88">
        <v>155</v>
      </c>
      <c r="I685" s="89" t="s">
        <v>5</v>
      </c>
      <c r="J685" s="89" t="s">
        <v>3217</v>
      </c>
      <c r="K685" s="89" t="s">
        <v>3217</v>
      </c>
      <c r="L685" s="89" t="s">
        <v>3217</v>
      </c>
    </row>
    <row r="686" spans="1:12" x14ac:dyDescent="0.25">
      <c r="A686" s="41" t="s">
        <v>1982</v>
      </c>
      <c r="B686" s="41" t="s">
        <v>1536</v>
      </c>
      <c r="C686" s="41" t="s">
        <v>1537</v>
      </c>
      <c r="D686" s="41" t="s">
        <v>1538</v>
      </c>
      <c r="E686" s="41" t="s">
        <v>2969</v>
      </c>
      <c r="F686" s="41" t="s">
        <v>1972</v>
      </c>
      <c r="G686" s="41" t="s">
        <v>2983</v>
      </c>
      <c r="H686" s="88">
        <v>155</v>
      </c>
      <c r="I686" s="89" t="s">
        <v>5</v>
      </c>
      <c r="J686" s="89" t="s">
        <v>3217</v>
      </c>
      <c r="K686" s="89" t="s">
        <v>3217</v>
      </c>
      <c r="L686" s="89" t="s">
        <v>3217</v>
      </c>
    </row>
    <row r="687" spans="1:12" x14ac:dyDescent="0.25">
      <c r="A687" s="41" t="s">
        <v>1982</v>
      </c>
      <c r="B687" s="41" t="s">
        <v>1536</v>
      </c>
      <c r="C687" s="41" t="s">
        <v>1537</v>
      </c>
      <c r="D687" s="41" t="s">
        <v>1538</v>
      </c>
      <c r="E687" s="41" t="s">
        <v>2969</v>
      </c>
      <c r="F687" s="41" t="s">
        <v>1972</v>
      </c>
      <c r="G687" s="41" t="s">
        <v>2984</v>
      </c>
      <c r="H687" s="88">
        <v>155</v>
      </c>
      <c r="I687" s="89" t="s">
        <v>5</v>
      </c>
      <c r="J687" s="89" t="s">
        <v>3217</v>
      </c>
      <c r="K687" s="89" t="s">
        <v>3217</v>
      </c>
      <c r="L687" s="89" t="s">
        <v>3217</v>
      </c>
    </row>
    <row r="688" spans="1:12" x14ac:dyDescent="0.25">
      <c r="A688" s="41" t="s">
        <v>1982</v>
      </c>
      <c r="B688" s="41" t="s">
        <v>1536</v>
      </c>
      <c r="C688" s="41" t="s">
        <v>1537</v>
      </c>
      <c r="D688" s="41" t="s">
        <v>1538</v>
      </c>
      <c r="E688" s="41" t="s">
        <v>2969</v>
      </c>
      <c r="F688" s="41" t="s">
        <v>1972</v>
      </c>
      <c r="G688" s="41" t="s">
        <v>2985</v>
      </c>
      <c r="H688" s="88">
        <v>155</v>
      </c>
      <c r="I688" s="89" t="s">
        <v>5</v>
      </c>
      <c r="J688" s="89" t="s">
        <v>3217</v>
      </c>
      <c r="K688" s="89" t="s">
        <v>3217</v>
      </c>
      <c r="L688" s="89" t="s">
        <v>3217</v>
      </c>
    </row>
    <row r="689" spans="1:12" x14ac:dyDescent="0.25">
      <c r="A689" s="41" t="s">
        <v>1982</v>
      </c>
      <c r="B689" s="41" t="s">
        <v>1536</v>
      </c>
      <c r="C689" s="41" t="s">
        <v>1537</v>
      </c>
      <c r="D689" s="41" t="s">
        <v>1538</v>
      </c>
      <c r="E689" s="41" t="s">
        <v>2969</v>
      </c>
      <c r="F689" s="41" t="s">
        <v>1972</v>
      </c>
      <c r="G689" s="41" t="s">
        <v>2986</v>
      </c>
      <c r="H689" s="88">
        <v>155</v>
      </c>
      <c r="I689" s="89" t="s">
        <v>5</v>
      </c>
      <c r="J689" s="89" t="s">
        <v>3217</v>
      </c>
      <c r="K689" s="89" t="s">
        <v>3217</v>
      </c>
      <c r="L689" s="89" t="s">
        <v>3217</v>
      </c>
    </row>
    <row r="690" spans="1:12" x14ac:dyDescent="0.25">
      <c r="A690" s="41" t="s">
        <v>1982</v>
      </c>
      <c r="B690" s="41" t="s">
        <v>1536</v>
      </c>
      <c r="C690" s="41" t="s">
        <v>1537</v>
      </c>
      <c r="D690" s="41" t="s">
        <v>1538</v>
      </c>
      <c r="E690" s="41" t="s">
        <v>2969</v>
      </c>
      <c r="F690" s="41" t="s">
        <v>1972</v>
      </c>
      <c r="G690" s="41" t="s">
        <v>2987</v>
      </c>
      <c r="H690" s="88">
        <v>155</v>
      </c>
      <c r="I690" s="89" t="s">
        <v>5</v>
      </c>
      <c r="J690" s="89" t="s">
        <v>3217</v>
      </c>
      <c r="K690" s="89" t="s">
        <v>3217</v>
      </c>
      <c r="L690" s="89" t="s">
        <v>3217</v>
      </c>
    </row>
    <row r="691" spans="1:12" x14ac:dyDescent="0.25">
      <c r="A691" s="41" t="s">
        <v>1982</v>
      </c>
      <c r="B691" s="41" t="s">
        <v>1536</v>
      </c>
      <c r="C691" s="41" t="s">
        <v>1537</v>
      </c>
      <c r="D691" s="41" t="s">
        <v>1538</v>
      </c>
      <c r="E691" s="41" t="s">
        <v>2969</v>
      </c>
      <c r="F691" s="41" t="s">
        <v>1972</v>
      </c>
      <c r="G691" s="41" t="s">
        <v>2988</v>
      </c>
      <c r="H691" s="88">
        <v>155</v>
      </c>
      <c r="I691" s="89" t="s">
        <v>5</v>
      </c>
      <c r="J691" s="89" t="s">
        <v>3217</v>
      </c>
      <c r="K691" s="89" t="s">
        <v>3217</v>
      </c>
      <c r="L691" s="89" t="s">
        <v>3217</v>
      </c>
    </row>
    <row r="692" spans="1:12" x14ac:dyDescent="0.25">
      <c r="A692" s="41" t="s">
        <v>1982</v>
      </c>
      <c r="B692" s="41" t="s">
        <v>1536</v>
      </c>
      <c r="C692" s="41" t="s">
        <v>1537</v>
      </c>
      <c r="D692" s="41" t="s">
        <v>1538</v>
      </c>
      <c r="E692" s="41" t="s">
        <v>2969</v>
      </c>
      <c r="F692" s="41" t="s">
        <v>1972</v>
      </c>
      <c r="G692" s="41" t="s">
        <v>2989</v>
      </c>
      <c r="H692" s="88">
        <v>155</v>
      </c>
      <c r="I692" s="89" t="s">
        <v>5</v>
      </c>
      <c r="J692" s="89" t="s">
        <v>3217</v>
      </c>
      <c r="K692" s="89" t="s">
        <v>3217</v>
      </c>
      <c r="L692" s="89" t="s">
        <v>3217</v>
      </c>
    </row>
    <row r="693" spans="1:12" x14ac:dyDescent="0.25">
      <c r="A693" s="41" t="s">
        <v>1966</v>
      </c>
      <c r="B693" s="41" t="s">
        <v>1295</v>
      </c>
      <c r="C693" s="41" t="s">
        <v>1296</v>
      </c>
      <c r="D693" s="41" t="s">
        <v>1297</v>
      </c>
      <c r="E693" s="41" t="s">
        <v>2990</v>
      </c>
      <c r="F693" s="41" t="s">
        <v>2051</v>
      </c>
      <c r="G693" s="41" t="s">
        <v>2991</v>
      </c>
      <c r="H693" s="88">
        <v>0.8</v>
      </c>
      <c r="I693" s="89" t="s">
        <v>3216</v>
      </c>
      <c r="J693" s="89" t="s">
        <v>3216</v>
      </c>
      <c r="K693" s="89" t="s">
        <v>3216</v>
      </c>
      <c r="L693" s="89" t="s">
        <v>3216</v>
      </c>
    </row>
    <row r="694" spans="1:12" x14ac:dyDescent="0.25">
      <c r="A694" s="41" t="s">
        <v>1966</v>
      </c>
      <c r="B694" s="41" t="s">
        <v>1298</v>
      </c>
      <c r="C694" s="41" t="s">
        <v>1299</v>
      </c>
      <c r="D694" s="41" t="s">
        <v>1300</v>
      </c>
      <c r="E694" s="41" t="s">
        <v>2992</v>
      </c>
      <c r="F694" s="41" t="s">
        <v>2051</v>
      </c>
      <c r="G694" s="41" t="s">
        <v>2993</v>
      </c>
      <c r="H694" s="88">
        <v>1.5</v>
      </c>
      <c r="I694" s="89" t="s">
        <v>3216</v>
      </c>
      <c r="J694" s="89" t="s">
        <v>3216</v>
      </c>
      <c r="K694" s="89" t="s">
        <v>3216</v>
      </c>
      <c r="L694" s="89" t="s">
        <v>3216</v>
      </c>
    </row>
    <row r="695" spans="1:12" x14ac:dyDescent="0.25">
      <c r="A695" s="41" t="s">
        <v>1992</v>
      </c>
      <c r="B695" s="41" t="s">
        <v>999</v>
      </c>
      <c r="C695" s="41" t="s">
        <v>1000</v>
      </c>
      <c r="D695" s="41" t="s">
        <v>1053</v>
      </c>
      <c r="E695" s="41" t="s">
        <v>2994</v>
      </c>
      <c r="F695" s="41" t="s">
        <v>1961</v>
      </c>
      <c r="G695" s="41" t="s">
        <v>2995</v>
      </c>
      <c r="H695" s="88">
        <v>77.599999999999994</v>
      </c>
      <c r="I695" s="89" t="s">
        <v>5</v>
      </c>
      <c r="J695" s="89" t="s">
        <v>3217</v>
      </c>
      <c r="K695" s="89" t="s">
        <v>3217</v>
      </c>
      <c r="L695" s="89" t="s">
        <v>3217</v>
      </c>
    </row>
    <row r="696" spans="1:12" x14ac:dyDescent="0.25">
      <c r="A696" s="41" t="s">
        <v>1955</v>
      </c>
      <c r="B696" s="41" t="s">
        <v>1882</v>
      </c>
      <c r="C696" s="41" t="s">
        <v>1883</v>
      </c>
      <c r="D696" s="41" t="s">
        <v>1884</v>
      </c>
      <c r="E696" s="41" t="s">
        <v>2996</v>
      </c>
      <c r="F696" s="41" t="s">
        <v>1961</v>
      </c>
      <c r="G696" s="41" t="s">
        <v>2997</v>
      </c>
      <c r="H696" s="88">
        <v>27.31</v>
      </c>
      <c r="I696" s="89" t="s">
        <v>5</v>
      </c>
      <c r="J696" s="89" t="s">
        <v>3220</v>
      </c>
      <c r="K696" s="89" t="s">
        <v>3217</v>
      </c>
      <c r="L696" s="89" t="s">
        <v>3217</v>
      </c>
    </row>
    <row r="697" spans="1:12" x14ac:dyDescent="0.25">
      <c r="A697" s="41" t="s">
        <v>1955</v>
      </c>
      <c r="B697" s="41" t="s">
        <v>1882</v>
      </c>
      <c r="C697" s="41" t="s">
        <v>1883</v>
      </c>
      <c r="D697" s="41" t="s">
        <v>1884</v>
      </c>
      <c r="E697" s="41" t="s">
        <v>2996</v>
      </c>
      <c r="F697" s="41" t="s">
        <v>1961</v>
      </c>
      <c r="G697" s="41" t="s">
        <v>2998</v>
      </c>
      <c r="H697" s="88">
        <v>27.19</v>
      </c>
      <c r="I697" s="89" t="s">
        <v>5</v>
      </c>
      <c r="J697" s="89" t="s">
        <v>3220</v>
      </c>
      <c r="K697" s="89" t="s">
        <v>3217</v>
      </c>
      <c r="L697" s="89" t="s">
        <v>3217</v>
      </c>
    </row>
    <row r="698" spans="1:12" x14ac:dyDescent="0.25">
      <c r="A698" s="41" t="s">
        <v>1955</v>
      </c>
      <c r="B698" s="41" t="s">
        <v>1882</v>
      </c>
      <c r="C698" s="41" t="s">
        <v>1883</v>
      </c>
      <c r="D698" s="41" t="s">
        <v>1884</v>
      </c>
      <c r="E698" s="41" t="s">
        <v>2996</v>
      </c>
      <c r="F698" s="41" t="s">
        <v>1961</v>
      </c>
      <c r="G698" s="41" t="s">
        <v>2999</v>
      </c>
      <c r="H698" s="88">
        <v>27.16</v>
      </c>
      <c r="I698" s="89" t="s">
        <v>5</v>
      </c>
      <c r="J698" s="89" t="s">
        <v>3220</v>
      </c>
      <c r="K698" s="89" t="s">
        <v>3217</v>
      </c>
      <c r="L698" s="89" t="s">
        <v>3217</v>
      </c>
    </row>
    <row r="699" spans="1:12" x14ac:dyDescent="0.25">
      <c r="A699" s="41" t="s">
        <v>1955</v>
      </c>
      <c r="B699" s="41" t="s">
        <v>1882</v>
      </c>
      <c r="C699" s="41" t="s">
        <v>1883</v>
      </c>
      <c r="D699" s="41" t="s">
        <v>1884</v>
      </c>
      <c r="E699" s="41" t="s">
        <v>2996</v>
      </c>
      <c r="F699" s="41" t="s">
        <v>1961</v>
      </c>
      <c r="G699" s="41" t="s">
        <v>3000</v>
      </c>
      <c r="H699" s="88">
        <v>27.38</v>
      </c>
      <c r="I699" s="89" t="s">
        <v>5</v>
      </c>
      <c r="J699" s="89" t="s">
        <v>3220</v>
      </c>
      <c r="K699" s="89" t="s">
        <v>3217</v>
      </c>
      <c r="L699" s="89" t="s">
        <v>3217</v>
      </c>
    </row>
    <row r="700" spans="1:12" x14ac:dyDescent="0.25">
      <c r="A700" s="41" t="s">
        <v>2032</v>
      </c>
      <c r="B700" s="41" t="s">
        <v>1788</v>
      </c>
      <c r="C700" s="41" t="s">
        <v>1789</v>
      </c>
      <c r="D700" s="41" t="s">
        <v>1790</v>
      </c>
      <c r="E700" s="41" t="s">
        <v>3001</v>
      </c>
      <c r="F700" s="41" t="s">
        <v>1961</v>
      </c>
      <c r="G700" s="41" t="s">
        <v>3002</v>
      </c>
      <c r="H700" s="88">
        <v>52.5</v>
      </c>
      <c r="I700" s="89" t="s">
        <v>5</v>
      </c>
      <c r="J700" s="89" t="s">
        <v>3217</v>
      </c>
      <c r="K700" s="89" t="s">
        <v>3217</v>
      </c>
      <c r="L700" s="89" t="s">
        <v>3217</v>
      </c>
    </row>
    <row r="701" spans="1:12" x14ac:dyDescent="0.25">
      <c r="A701" s="41" t="s">
        <v>2032</v>
      </c>
      <c r="B701" s="41" t="s">
        <v>1788</v>
      </c>
      <c r="C701" s="41" t="s">
        <v>1789</v>
      </c>
      <c r="D701" s="41" t="s">
        <v>1790</v>
      </c>
      <c r="E701" s="41" t="s">
        <v>3001</v>
      </c>
      <c r="F701" s="41" t="s">
        <v>1961</v>
      </c>
      <c r="G701" s="41" t="s">
        <v>3003</v>
      </c>
      <c r="H701" s="88">
        <v>53.7</v>
      </c>
      <c r="I701" s="89" t="s">
        <v>5</v>
      </c>
      <c r="J701" s="89" t="s">
        <v>3217</v>
      </c>
      <c r="K701" s="89" t="s">
        <v>3217</v>
      </c>
      <c r="L701" s="89" t="s">
        <v>3217</v>
      </c>
    </row>
    <row r="702" spans="1:12" x14ac:dyDescent="0.25">
      <c r="A702" s="41" t="s">
        <v>2032</v>
      </c>
      <c r="B702" s="41" t="s">
        <v>1788</v>
      </c>
      <c r="C702" s="41" t="s">
        <v>1789</v>
      </c>
      <c r="D702" s="41" t="s">
        <v>1790</v>
      </c>
      <c r="E702" s="41" t="s">
        <v>3001</v>
      </c>
      <c r="F702" s="41" t="s">
        <v>1961</v>
      </c>
      <c r="G702" s="41" t="s">
        <v>3004</v>
      </c>
      <c r="H702" s="88">
        <v>53</v>
      </c>
      <c r="I702" s="89" t="s">
        <v>5</v>
      </c>
      <c r="J702" s="89" t="s">
        <v>3217</v>
      </c>
      <c r="K702" s="89" t="s">
        <v>3217</v>
      </c>
      <c r="L702" s="89" t="s">
        <v>3217</v>
      </c>
    </row>
    <row r="703" spans="1:12" x14ac:dyDescent="0.25">
      <c r="A703" s="41" t="s">
        <v>2032</v>
      </c>
      <c r="B703" s="41" t="s">
        <v>1788</v>
      </c>
      <c r="C703" s="41" t="s">
        <v>1789</v>
      </c>
      <c r="D703" s="41" t="s">
        <v>1790</v>
      </c>
      <c r="E703" s="41" t="s">
        <v>3001</v>
      </c>
      <c r="F703" s="41" t="s">
        <v>1961</v>
      </c>
      <c r="G703" s="41" t="s">
        <v>3005</v>
      </c>
      <c r="H703" s="88">
        <v>53</v>
      </c>
      <c r="I703" s="89" t="s">
        <v>5</v>
      </c>
      <c r="J703" s="89" t="s">
        <v>3217</v>
      </c>
      <c r="K703" s="89" t="s">
        <v>3217</v>
      </c>
      <c r="L703" s="89" t="s">
        <v>3217</v>
      </c>
    </row>
    <row r="705" spans="1:8" x14ac:dyDescent="0.25">
      <c r="H705" s="90">
        <f>SUM(Tabla13[POTENCIA_NOMINAL])</f>
        <v>44827.584999999992</v>
      </c>
    </row>
    <row r="706" spans="1:8" x14ac:dyDescent="0.25">
      <c r="A706" s="12" t="s">
        <v>3233</v>
      </c>
    </row>
    <row r="707" spans="1:8" x14ac:dyDescent="0.25">
      <c r="A707" s="35" t="s">
        <v>3238</v>
      </c>
      <c r="B707" s="35" t="s">
        <v>3229</v>
      </c>
      <c r="C707" s="35" t="s">
        <v>3264</v>
      </c>
    </row>
    <row r="708" spans="1:8" x14ac:dyDescent="0.25">
      <c r="A708" s="6" t="s">
        <v>5</v>
      </c>
      <c r="B708" s="34">
        <f>420+191</f>
        <v>611</v>
      </c>
      <c r="C708" s="91">
        <f>(SUMIF(Tabla13[VALIDADO 2022],"SI",Tabla13[POTENCIA_NOMINAL])+(SUMIF(Tabla13[VALIDADO 2022],"NO",Tabla13[POTENCIA_NOMINAL])))/H705</f>
        <v>0.96741872219973479</v>
      </c>
      <c r="D708" s="12" t="s">
        <v>3255</v>
      </c>
    </row>
    <row r="709" spans="1:8" x14ac:dyDescent="0.25">
      <c r="A709" s="6" t="s">
        <v>23</v>
      </c>
      <c r="B709" s="34">
        <v>91</v>
      </c>
      <c r="C709" s="91">
        <f>SUMIFS(Tabla13[POTENCIA_NOMINAL],Tabla13[VALIDADO 2022],"NO ENVIADO")/H705</f>
        <v>3.2581277800265179E-2</v>
      </c>
      <c r="D709" s="12" t="s">
        <v>3256</v>
      </c>
    </row>
    <row r="710" spans="1:8" x14ac:dyDescent="0.25">
      <c r="A710" s="36" t="s">
        <v>3232</v>
      </c>
      <c r="B710" s="37">
        <f>SUM(B708:B709)</f>
        <v>702</v>
      </c>
      <c r="C710" s="37"/>
    </row>
    <row r="713" spans="1:8" x14ac:dyDescent="0.25">
      <c r="A713" s="12" t="s">
        <v>3234</v>
      </c>
    </row>
    <row r="714" spans="1:8" x14ac:dyDescent="0.25">
      <c r="A714" s="35" t="s">
        <v>3235</v>
      </c>
      <c r="B714" s="35" t="s">
        <v>1954</v>
      </c>
      <c r="C714" s="35" t="s">
        <v>3236</v>
      </c>
      <c r="D714" s="35" t="s">
        <v>3237</v>
      </c>
    </row>
    <row r="715" spans="1:8" x14ac:dyDescent="0.25">
      <c r="A715" s="6" t="s">
        <v>3217</v>
      </c>
      <c r="B715" s="34">
        <v>265</v>
      </c>
      <c r="C715" s="34">
        <v>521</v>
      </c>
      <c r="D715" s="34">
        <v>504</v>
      </c>
    </row>
    <row r="716" spans="1:8" x14ac:dyDescent="0.25">
      <c r="A716" s="6" t="s">
        <v>3220</v>
      </c>
      <c r="B716" s="34">
        <v>145</v>
      </c>
      <c r="C716" s="34">
        <v>4</v>
      </c>
      <c r="D716">
        <v>0</v>
      </c>
    </row>
    <row r="717" spans="1:8" x14ac:dyDescent="0.25">
      <c r="A717" s="6" t="s">
        <v>3218</v>
      </c>
      <c r="B717" s="34">
        <v>154</v>
      </c>
      <c r="C717" s="34">
        <v>78</v>
      </c>
      <c r="D717" s="34">
        <v>1</v>
      </c>
    </row>
    <row r="718" spans="1:8" x14ac:dyDescent="0.25">
      <c r="A718" s="6" t="s">
        <v>3221</v>
      </c>
      <c r="B718" s="34">
        <v>10</v>
      </c>
      <c r="C718" s="34">
        <v>2</v>
      </c>
      <c r="D718" s="34">
        <v>45</v>
      </c>
    </row>
    <row r="719" spans="1:8" x14ac:dyDescent="0.25">
      <c r="A719" s="6" t="s">
        <v>3219</v>
      </c>
      <c r="B719" s="34">
        <v>37</v>
      </c>
      <c r="C719" s="34">
        <v>6</v>
      </c>
      <c r="D719" s="34">
        <v>61</v>
      </c>
    </row>
    <row r="720" spans="1:8" x14ac:dyDescent="0.25">
      <c r="A720" s="6" t="s">
        <v>3216</v>
      </c>
      <c r="B720" s="34">
        <v>91</v>
      </c>
      <c r="C720" s="34">
        <v>91</v>
      </c>
      <c r="D720" s="34">
        <v>91</v>
      </c>
    </row>
    <row r="721" spans="1:4" x14ac:dyDescent="0.25">
      <c r="A721" s="36" t="s">
        <v>3232</v>
      </c>
      <c r="B721" s="37">
        <f>SUM(B715:B720)</f>
        <v>702</v>
      </c>
      <c r="C721" s="37">
        <f t="shared" ref="C721:D721" si="0">SUM(C715:C720)</f>
        <v>702</v>
      </c>
      <c r="D721" s="37">
        <f t="shared" si="0"/>
        <v>702</v>
      </c>
    </row>
  </sheetData>
  <phoneticPr fontId="13" type="noConversion"/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F30D63-403E-4ECD-A50E-4D52C53862C0}">
  <dimension ref="A1:I53"/>
  <sheetViews>
    <sheetView workbookViewId="0">
      <pane xSplit="2" ySplit="1" topLeftCell="C2" activePane="bottomRight" state="frozen"/>
      <selection pane="topRight" activeCell="C1" sqref="C1"/>
      <selection pane="bottomLeft" activeCell="A2" sqref="A2"/>
      <selection pane="bottomRight"/>
    </sheetView>
  </sheetViews>
  <sheetFormatPr baseColWidth="10" defaultRowHeight="15" x14ac:dyDescent="0.25"/>
  <cols>
    <col min="1" max="1" width="10.28515625" bestFit="1" customWidth="1"/>
    <col min="2" max="3" width="17" customWidth="1"/>
    <col min="4" max="4" width="35" bestFit="1" customWidth="1"/>
    <col min="5" max="5" width="56" bestFit="1" customWidth="1"/>
    <col min="6" max="6" width="18.85546875" customWidth="1"/>
    <col min="7" max="7" width="32.5703125" style="23" bestFit="1" customWidth="1"/>
    <col min="8" max="8" width="20.42578125" style="23" bestFit="1" customWidth="1"/>
    <col min="9" max="9" width="201.5703125" bestFit="1" customWidth="1"/>
  </cols>
  <sheetData>
    <row r="1" spans="1:9" x14ac:dyDescent="0.25">
      <c r="A1" s="74" t="s">
        <v>3007</v>
      </c>
      <c r="B1" s="74" t="s">
        <v>3203</v>
      </c>
      <c r="C1" s="74" t="s">
        <v>3021</v>
      </c>
      <c r="D1" s="74" t="s">
        <v>1048</v>
      </c>
      <c r="E1" s="74" t="s">
        <v>3022</v>
      </c>
      <c r="F1" s="74" t="s">
        <v>1049</v>
      </c>
      <c r="G1" s="75" t="s">
        <v>3205</v>
      </c>
      <c r="H1" s="76" t="s">
        <v>3215</v>
      </c>
      <c r="I1" s="77" t="s">
        <v>3207</v>
      </c>
    </row>
    <row r="2" spans="1:9" x14ac:dyDescent="0.25">
      <c r="A2" s="78" t="s">
        <v>1955</v>
      </c>
      <c r="B2" s="41" t="s">
        <v>1524</v>
      </c>
      <c r="C2" s="41" t="s">
        <v>1522</v>
      </c>
      <c r="D2" s="41" t="s">
        <v>1523</v>
      </c>
      <c r="E2" s="41" t="s">
        <v>3037</v>
      </c>
      <c r="F2" s="41" t="s">
        <v>865</v>
      </c>
      <c r="G2" s="79" t="s">
        <v>3257</v>
      </c>
      <c r="H2" s="79" t="s">
        <v>3206</v>
      </c>
      <c r="I2" s="80"/>
    </row>
    <row r="3" spans="1:9" x14ac:dyDescent="0.25">
      <c r="A3" s="78" t="s">
        <v>1955</v>
      </c>
      <c r="B3" s="41" t="s">
        <v>1553</v>
      </c>
      <c r="C3" s="41" t="s">
        <v>1551</v>
      </c>
      <c r="D3" s="41" t="s">
        <v>1552</v>
      </c>
      <c r="E3" s="41" t="s">
        <v>3038</v>
      </c>
      <c r="F3" s="41" t="s">
        <v>2267</v>
      </c>
      <c r="G3" s="15">
        <v>44651</v>
      </c>
      <c r="H3" s="15" t="s">
        <v>3206</v>
      </c>
      <c r="I3" s="41"/>
    </row>
    <row r="4" spans="1:9" x14ac:dyDescent="0.25">
      <c r="A4" s="78" t="s">
        <v>1955</v>
      </c>
      <c r="B4" s="41" t="s">
        <v>1126</v>
      </c>
      <c r="C4" s="41" t="s">
        <v>1124</v>
      </c>
      <c r="D4" s="41" t="s">
        <v>1125</v>
      </c>
      <c r="E4" s="41" t="s">
        <v>3039</v>
      </c>
      <c r="F4" s="41" t="s">
        <v>2474</v>
      </c>
      <c r="G4" s="15">
        <v>44651</v>
      </c>
      <c r="H4" s="15" t="s">
        <v>3206</v>
      </c>
      <c r="I4" s="41"/>
    </row>
    <row r="5" spans="1:9" x14ac:dyDescent="0.25">
      <c r="A5" s="78" t="s">
        <v>1955</v>
      </c>
      <c r="B5" s="41" t="s">
        <v>1855</v>
      </c>
      <c r="C5" s="41" t="s">
        <v>1853</v>
      </c>
      <c r="D5" s="41" t="s">
        <v>1854</v>
      </c>
      <c r="E5" s="41" t="s">
        <v>3040</v>
      </c>
      <c r="F5" s="41" t="s">
        <v>2504</v>
      </c>
      <c r="G5" s="15">
        <v>44651</v>
      </c>
      <c r="H5" s="15" t="s">
        <v>3206</v>
      </c>
      <c r="I5" s="41"/>
    </row>
    <row r="6" spans="1:9" x14ac:dyDescent="0.25">
      <c r="A6" s="78" t="s">
        <v>1966</v>
      </c>
      <c r="B6" s="41" t="s">
        <v>1535</v>
      </c>
      <c r="C6" s="41" t="s">
        <v>1243</v>
      </c>
      <c r="D6" s="41" t="s">
        <v>1244</v>
      </c>
      <c r="E6" s="41" t="s">
        <v>3028</v>
      </c>
      <c r="F6" s="41" t="s">
        <v>2737</v>
      </c>
      <c r="G6" s="15">
        <v>44645</v>
      </c>
      <c r="H6" s="15" t="s">
        <v>3206</v>
      </c>
      <c r="I6" s="41"/>
    </row>
    <row r="7" spans="1:9" x14ac:dyDescent="0.25">
      <c r="A7" s="78" t="s">
        <v>1966</v>
      </c>
      <c r="B7" s="41" t="s">
        <v>1533</v>
      </c>
      <c r="C7" s="41" t="s">
        <v>1531</v>
      </c>
      <c r="D7" s="41" t="s">
        <v>1532</v>
      </c>
      <c r="E7" s="41" t="s">
        <v>3028</v>
      </c>
      <c r="F7" s="41" t="s">
        <v>231</v>
      </c>
      <c r="G7" s="79"/>
      <c r="H7" s="79"/>
      <c r="I7" s="41" t="s">
        <v>3209</v>
      </c>
    </row>
    <row r="8" spans="1:9" x14ac:dyDescent="0.25">
      <c r="A8" s="78" t="s">
        <v>1966</v>
      </c>
      <c r="B8" s="41" t="s">
        <v>1242</v>
      </c>
      <c r="C8" s="41" t="s">
        <v>1240</v>
      </c>
      <c r="D8" s="41" t="s">
        <v>1241</v>
      </c>
      <c r="E8" s="41" t="s">
        <v>3030</v>
      </c>
      <c r="F8" s="41" t="s">
        <v>2945</v>
      </c>
      <c r="G8" s="15">
        <v>44648</v>
      </c>
      <c r="H8" s="15" t="s">
        <v>3206</v>
      </c>
      <c r="I8" s="41"/>
    </row>
    <row r="9" spans="1:9" s="21" customFormat="1" x14ac:dyDescent="0.25">
      <c r="A9" s="78" t="s">
        <v>1966</v>
      </c>
      <c r="B9" s="41" t="s">
        <v>1267</v>
      </c>
      <c r="C9" s="41" t="s">
        <v>1265</v>
      </c>
      <c r="D9" s="41" t="s">
        <v>1266</v>
      </c>
      <c r="E9" s="41" t="s">
        <v>1266</v>
      </c>
      <c r="F9" s="41" t="s">
        <v>2764</v>
      </c>
      <c r="G9" s="81">
        <v>44846</v>
      </c>
      <c r="H9" s="79" t="s">
        <v>3206</v>
      </c>
      <c r="I9" s="41"/>
    </row>
    <row r="10" spans="1:9" s="21" customFormat="1" x14ac:dyDescent="0.25">
      <c r="A10" s="78" t="s">
        <v>1966</v>
      </c>
      <c r="B10" s="41" t="s">
        <v>1230</v>
      </c>
      <c r="C10" s="41" t="s">
        <v>1228</v>
      </c>
      <c r="D10" s="41" t="s">
        <v>1229</v>
      </c>
      <c r="E10" s="41" t="s">
        <v>3029</v>
      </c>
      <c r="F10" s="41" t="s">
        <v>2790</v>
      </c>
      <c r="G10" s="15">
        <v>44651</v>
      </c>
      <c r="H10" s="15" t="s">
        <v>3206</v>
      </c>
      <c r="I10" s="41"/>
    </row>
    <row r="11" spans="1:9" s="21" customFormat="1" x14ac:dyDescent="0.25">
      <c r="A11" s="78" t="s">
        <v>1966</v>
      </c>
      <c r="B11" s="41" t="s">
        <v>1534</v>
      </c>
      <c r="C11" s="41" t="s">
        <v>1243</v>
      </c>
      <c r="D11" s="41" t="s">
        <v>1244</v>
      </c>
      <c r="E11" s="41" t="s">
        <v>3028</v>
      </c>
      <c r="F11" s="41" t="s">
        <v>2726</v>
      </c>
      <c r="G11" s="82">
        <v>44845</v>
      </c>
      <c r="H11" s="79" t="s">
        <v>3206</v>
      </c>
      <c r="I11" s="41"/>
    </row>
    <row r="12" spans="1:9" x14ac:dyDescent="0.25">
      <c r="A12" s="78" t="s">
        <v>1970</v>
      </c>
      <c r="B12" s="41" t="s">
        <v>1260</v>
      </c>
      <c r="C12" s="41" t="s">
        <v>1258</v>
      </c>
      <c r="D12" s="41" t="s">
        <v>1259</v>
      </c>
      <c r="E12" s="41" t="s">
        <v>3036</v>
      </c>
      <c r="F12" s="41" t="s">
        <v>2584</v>
      </c>
      <c r="G12" s="15">
        <v>44651</v>
      </c>
      <c r="H12" s="15" t="s">
        <v>3206</v>
      </c>
      <c r="I12" s="41"/>
    </row>
    <row r="13" spans="1:9" x14ac:dyDescent="0.25">
      <c r="A13" s="78" t="s">
        <v>1970</v>
      </c>
      <c r="B13" s="41" t="s">
        <v>1420</v>
      </c>
      <c r="C13" s="41" t="s">
        <v>1418</v>
      </c>
      <c r="D13" s="41" t="s">
        <v>1419</v>
      </c>
      <c r="E13" s="41" t="s">
        <v>3033</v>
      </c>
      <c r="F13" s="41" t="s">
        <v>1971</v>
      </c>
      <c r="G13" s="15">
        <v>44651</v>
      </c>
      <c r="H13" s="15" t="s">
        <v>3206</v>
      </c>
      <c r="I13" s="41"/>
    </row>
    <row r="14" spans="1:9" s="21" customFormat="1" x14ac:dyDescent="0.25">
      <c r="A14" s="78" t="s">
        <v>1970</v>
      </c>
      <c r="B14" s="41" t="s">
        <v>1405</v>
      </c>
      <c r="C14" s="41" t="s">
        <v>1403</v>
      </c>
      <c r="D14" s="41" t="s">
        <v>1404</v>
      </c>
      <c r="E14" s="41" t="s">
        <v>3034</v>
      </c>
      <c r="F14" s="41" t="s">
        <v>2680</v>
      </c>
      <c r="G14" s="82">
        <v>44846</v>
      </c>
      <c r="H14" s="79" t="s">
        <v>3206</v>
      </c>
      <c r="I14" s="41"/>
    </row>
    <row r="15" spans="1:9" x14ac:dyDescent="0.25">
      <c r="A15" s="78" t="s">
        <v>1970</v>
      </c>
      <c r="B15" s="41" t="s">
        <v>1402</v>
      </c>
      <c r="C15" s="41" t="s">
        <v>1400</v>
      </c>
      <c r="D15" s="41" t="s">
        <v>1401</v>
      </c>
      <c r="E15" s="41" t="s">
        <v>3034</v>
      </c>
      <c r="F15" s="41" t="s">
        <v>2158</v>
      </c>
      <c r="G15" s="79"/>
      <c r="H15" s="79"/>
      <c r="I15" s="41" t="s">
        <v>3204</v>
      </c>
    </row>
    <row r="16" spans="1:9" s="21" customFormat="1" x14ac:dyDescent="0.25">
      <c r="A16" s="83" t="s">
        <v>1970</v>
      </c>
      <c r="B16" s="83" t="s">
        <v>1444</v>
      </c>
      <c r="C16" s="84" t="s">
        <v>1441</v>
      </c>
      <c r="D16" s="83" t="s">
        <v>1442</v>
      </c>
      <c r="E16" s="84" t="s">
        <v>3042</v>
      </c>
      <c r="F16" s="83" t="s">
        <v>2921</v>
      </c>
      <c r="G16" s="82">
        <v>44846</v>
      </c>
      <c r="H16" s="79" t="s">
        <v>3206</v>
      </c>
      <c r="I16" s="83"/>
    </row>
    <row r="17" spans="1:9" x14ac:dyDescent="0.25">
      <c r="A17" s="78" t="s">
        <v>1970</v>
      </c>
      <c r="B17" s="41" t="s">
        <v>1701</v>
      </c>
      <c r="C17" s="41" t="s">
        <v>1415</v>
      </c>
      <c r="D17" s="41" t="s">
        <v>1416</v>
      </c>
      <c r="E17" s="41" t="s">
        <v>3035</v>
      </c>
      <c r="F17" s="41" t="s">
        <v>2405</v>
      </c>
      <c r="G17" s="15">
        <v>44770</v>
      </c>
      <c r="H17" s="15" t="s">
        <v>3206</v>
      </c>
      <c r="I17" s="41"/>
    </row>
    <row r="18" spans="1:9" x14ac:dyDescent="0.25">
      <c r="A18" s="78" t="s">
        <v>2006</v>
      </c>
      <c r="B18" s="41" t="s">
        <v>1081</v>
      </c>
      <c r="C18" s="41" t="s">
        <v>1079</v>
      </c>
      <c r="D18" s="41" t="s">
        <v>1080</v>
      </c>
      <c r="E18" s="41" t="s">
        <v>3046</v>
      </c>
      <c r="F18" s="41" t="s">
        <v>2874</v>
      </c>
      <c r="G18" s="79"/>
      <c r="H18" s="79"/>
      <c r="I18" s="26" t="s">
        <v>3258</v>
      </c>
    </row>
    <row r="19" spans="1:9" s="21" customFormat="1" x14ac:dyDescent="0.25">
      <c r="A19" s="78" t="s">
        <v>2006</v>
      </c>
      <c r="B19" s="41" t="s">
        <v>1950</v>
      </c>
      <c r="C19" s="41" t="s">
        <v>1705</v>
      </c>
      <c r="D19" s="41" t="s">
        <v>1706</v>
      </c>
      <c r="E19" s="41" t="s">
        <v>3042</v>
      </c>
      <c r="F19" s="41" t="s">
        <v>2161</v>
      </c>
      <c r="G19" s="15">
        <v>44651</v>
      </c>
      <c r="H19" s="15" t="s">
        <v>3206</v>
      </c>
      <c r="I19" s="41"/>
    </row>
    <row r="20" spans="1:9" s="21" customFormat="1" x14ac:dyDescent="0.25">
      <c r="A20" s="78" t="s">
        <v>2006</v>
      </c>
      <c r="B20" s="41" t="s">
        <v>1057</v>
      </c>
      <c r="C20" s="41" t="s">
        <v>1055</v>
      </c>
      <c r="D20" s="41" t="s">
        <v>1056</v>
      </c>
      <c r="E20" s="41" t="s">
        <v>3045</v>
      </c>
      <c r="F20" s="41" t="s">
        <v>2831</v>
      </c>
      <c r="G20" s="82">
        <v>44846</v>
      </c>
      <c r="H20" s="79" t="s">
        <v>3206</v>
      </c>
      <c r="I20" s="41"/>
    </row>
    <row r="21" spans="1:9" s="21" customFormat="1" x14ac:dyDescent="0.25">
      <c r="A21" s="78" t="s">
        <v>2006</v>
      </c>
      <c r="B21" s="41" t="s">
        <v>1781</v>
      </c>
      <c r="C21" s="41" t="s">
        <v>1779</v>
      </c>
      <c r="D21" s="41" t="s">
        <v>1780</v>
      </c>
      <c r="E21" s="41" t="s">
        <v>1780</v>
      </c>
      <c r="F21" s="41" t="s">
        <v>2696</v>
      </c>
      <c r="G21" s="15">
        <v>44651</v>
      </c>
      <c r="H21" s="15" t="s">
        <v>3206</v>
      </c>
      <c r="I21" s="41"/>
    </row>
    <row r="22" spans="1:9" s="21" customFormat="1" x14ac:dyDescent="0.25">
      <c r="A22" s="78" t="s">
        <v>2006</v>
      </c>
      <c r="B22" s="41" t="s">
        <v>1784</v>
      </c>
      <c r="C22" s="41" t="s">
        <v>1782</v>
      </c>
      <c r="D22" s="41" t="s">
        <v>1783</v>
      </c>
      <c r="E22" s="41" t="s">
        <v>3043</v>
      </c>
      <c r="F22" s="41" t="s">
        <v>2373</v>
      </c>
      <c r="G22" s="82">
        <v>44846</v>
      </c>
      <c r="H22" s="79" t="s">
        <v>3206</v>
      </c>
      <c r="I22" s="41"/>
    </row>
    <row r="23" spans="1:9" s="21" customFormat="1" x14ac:dyDescent="0.25">
      <c r="A23" s="78" t="s">
        <v>2006</v>
      </c>
      <c r="B23" s="41" t="s">
        <v>1787</v>
      </c>
      <c r="C23" s="41" t="s">
        <v>1785</v>
      </c>
      <c r="D23" s="41" t="s">
        <v>1786</v>
      </c>
      <c r="E23" s="41" t="s">
        <v>3043</v>
      </c>
      <c r="F23" s="41" t="s">
        <v>52</v>
      </c>
      <c r="G23" s="15">
        <v>44651</v>
      </c>
      <c r="H23" s="15" t="s">
        <v>3206</v>
      </c>
      <c r="I23" s="41"/>
    </row>
    <row r="24" spans="1:9" s="21" customFormat="1" x14ac:dyDescent="0.25">
      <c r="A24" s="78" t="s">
        <v>2006</v>
      </c>
      <c r="B24" s="41" t="s">
        <v>1257</v>
      </c>
      <c r="C24" s="41" t="s">
        <v>1255</v>
      </c>
      <c r="D24" s="41" t="s">
        <v>1256</v>
      </c>
      <c r="E24" s="41" t="s">
        <v>3044</v>
      </c>
      <c r="F24" s="41" t="s">
        <v>3010</v>
      </c>
      <c r="G24" s="82">
        <v>44846</v>
      </c>
      <c r="H24" s="79" t="s">
        <v>3206</v>
      </c>
      <c r="I24" s="41"/>
    </row>
    <row r="25" spans="1:9" s="21" customFormat="1" x14ac:dyDescent="0.25">
      <c r="A25" s="78" t="s">
        <v>2006</v>
      </c>
      <c r="B25" s="41" t="s">
        <v>1724</v>
      </c>
      <c r="C25" s="85" t="s">
        <v>1722</v>
      </c>
      <c r="D25" s="41" t="s">
        <v>1723</v>
      </c>
      <c r="E25" s="86" t="s">
        <v>3039</v>
      </c>
      <c r="F25" s="41" t="s">
        <v>2128</v>
      </c>
      <c r="G25" s="15">
        <v>44672</v>
      </c>
      <c r="H25" s="15" t="s">
        <v>3206</v>
      </c>
      <c r="I25" s="41"/>
    </row>
    <row r="26" spans="1:9" s="21" customFormat="1" x14ac:dyDescent="0.25">
      <c r="A26" s="78" t="s">
        <v>2006</v>
      </c>
      <c r="B26" s="41" t="s">
        <v>1766</v>
      </c>
      <c r="C26" s="85" t="s">
        <v>1764</v>
      </c>
      <c r="D26" s="41" t="s">
        <v>1765</v>
      </c>
      <c r="E26" s="86" t="s">
        <v>3052</v>
      </c>
      <c r="F26" s="41" t="s">
        <v>2665</v>
      </c>
      <c r="G26" s="82">
        <v>44846</v>
      </c>
      <c r="H26" s="79" t="s">
        <v>3206</v>
      </c>
      <c r="I26" s="41"/>
    </row>
    <row r="27" spans="1:9" s="21" customFormat="1" x14ac:dyDescent="0.25">
      <c r="A27" s="78" t="s">
        <v>2032</v>
      </c>
      <c r="B27" s="41" t="s">
        <v>1190</v>
      </c>
      <c r="C27" s="41" t="s">
        <v>1188</v>
      </c>
      <c r="D27" s="41" t="s">
        <v>1189</v>
      </c>
      <c r="E27" s="41" t="s">
        <v>3023</v>
      </c>
      <c r="F27" s="41" t="s">
        <v>2108</v>
      </c>
      <c r="G27" s="87">
        <v>44850</v>
      </c>
      <c r="H27" s="25" t="s">
        <v>3206</v>
      </c>
      <c r="I27" s="41"/>
    </row>
    <row r="28" spans="1:9" s="21" customFormat="1" x14ac:dyDescent="0.25">
      <c r="A28" s="78" t="s">
        <v>2032</v>
      </c>
      <c r="B28" s="41" t="s">
        <v>1193</v>
      </c>
      <c r="C28" s="41" t="s">
        <v>1191</v>
      </c>
      <c r="D28" s="41" t="s">
        <v>1192</v>
      </c>
      <c r="E28" s="41" t="s">
        <v>3024</v>
      </c>
      <c r="F28" s="41" t="s">
        <v>2321</v>
      </c>
      <c r="G28" s="15">
        <v>44689</v>
      </c>
      <c r="H28" s="14" t="s">
        <v>3206</v>
      </c>
      <c r="I28" s="41"/>
    </row>
    <row r="29" spans="1:9" s="21" customFormat="1" x14ac:dyDescent="0.25">
      <c r="A29" s="78" t="s">
        <v>2032</v>
      </c>
      <c r="B29" s="41" t="s">
        <v>1790</v>
      </c>
      <c r="C29" s="41" t="s">
        <v>1788</v>
      </c>
      <c r="D29" s="41" t="s">
        <v>1789</v>
      </c>
      <c r="E29" s="41" t="s">
        <v>3027</v>
      </c>
      <c r="F29" s="41" t="s">
        <v>3001</v>
      </c>
      <c r="G29" s="15">
        <v>44651</v>
      </c>
      <c r="H29" s="15" t="s">
        <v>3206</v>
      </c>
      <c r="I29" s="41"/>
    </row>
    <row r="30" spans="1:9" s="21" customFormat="1" x14ac:dyDescent="0.25">
      <c r="A30" s="78" t="s">
        <v>2032</v>
      </c>
      <c r="B30" s="41" t="s">
        <v>1601</v>
      </c>
      <c r="C30" s="41" t="s">
        <v>1599</v>
      </c>
      <c r="D30" s="41" t="s">
        <v>2632</v>
      </c>
      <c r="E30" s="41" t="s">
        <v>3026</v>
      </c>
      <c r="F30" s="41" t="s">
        <v>2633</v>
      </c>
      <c r="G30" s="82">
        <v>44846</v>
      </c>
      <c r="H30" s="79" t="s">
        <v>3206</v>
      </c>
      <c r="I30" s="41"/>
    </row>
    <row r="31" spans="1:9" s="21" customFormat="1" x14ac:dyDescent="0.25">
      <c r="A31" s="78" t="s">
        <v>2032</v>
      </c>
      <c r="B31" s="41" t="s">
        <v>1069</v>
      </c>
      <c r="C31" s="85" t="s">
        <v>1067</v>
      </c>
      <c r="D31" s="41" t="s">
        <v>1068</v>
      </c>
      <c r="E31" s="85" t="s">
        <v>3030</v>
      </c>
      <c r="F31" s="41" t="s">
        <v>1068</v>
      </c>
      <c r="G31" s="15">
        <v>44840</v>
      </c>
      <c r="H31" s="15" t="s">
        <v>3206</v>
      </c>
      <c r="I31" s="41"/>
    </row>
    <row r="32" spans="1:9" s="21" customFormat="1" x14ac:dyDescent="0.25">
      <c r="A32" s="78" t="s">
        <v>2032</v>
      </c>
      <c r="B32" s="41" t="s">
        <v>1629</v>
      </c>
      <c r="C32" s="41" t="s">
        <v>1050</v>
      </c>
      <c r="D32" s="41" t="s">
        <v>1051</v>
      </c>
      <c r="E32" s="41" t="s">
        <v>3025</v>
      </c>
      <c r="F32" s="41" t="s">
        <v>2932</v>
      </c>
      <c r="G32" s="15">
        <v>44651</v>
      </c>
      <c r="H32" s="15" t="s">
        <v>3206</v>
      </c>
      <c r="I32" s="41"/>
    </row>
    <row r="33" spans="1:9" x14ac:dyDescent="0.25">
      <c r="A33" s="78" t="s">
        <v>2032</v>
      </c>
      <c r="B33" s="41" t="s">
        <v>1571</v>
      </c>
      <c r="C33" s="41" t="s">
        <v>1050</v>
      </c>
      <c r="D33" s="41" t="s">
        <v>1051</v>
      </c>
      <c r="E33" s="41" t="s">
        <v>3025</v>
      </c>
      <c r="F33" s="41" t="s">
        <v>2534</v>
      </c>
      <c r="G33" s="82">
        <v>44838</v>
      </c>
      <c r="H33" s="79" t="s">
        <v>3206</v>
      </c>
      <c r="I33" s="41"/>
    </row>
    <row r="34" spans="1:9" s="21" customFormat="1" x14ac:dyDescent="0.25">
      <c r="A34" s="78" t="s">
        <v>2032</v>
      </c>
      <c r="B34" s="41" t="s">
        <v>1052</v>
      </c>
      <c r="C34" s="41" t="s">
        <v>1050</v>
      </c>
      <c r="D34" s="41" t="s">
        <v>1051</v>
      </c>
      <c r="E34" s="41" t="s">
        <v>3025</v>
      </c>
      <c r="F34" s="41" t="s">
        <v>2528</v>
      </c>
      <c r="G34" s="15">
        <v>44872</v>
      </c>
      <c r="H34" s="79" t="s">
        <v>3206</v>
      </c>
      <c r="I34" s="41"/>
    </row>
    <row r="35" spans="1:9" x14ac:dyDescent="0.25">
      <c r="A35" s="78" t="s">
        <v>1975</v>
      </c>
      <c r="B35" s="41" t="s">
        <v>1379</v>
      </c>
      <c r="C35" s="41" t="s">
        <v>1377</v>
      </c>
      <c r="D35" s="41" t="s">
        <v>1378</v>
      </c>
      <c r="E35" s="41" t="s">
        <v>1378</v>
      </c>
      <c r="F35" s="41" t="s">
        <v>2796</v>
      </c>
      <c r="G35" s="15">
        <v>44651</v>
      </c>
      <c r="H35" s="15" t="s">
        <v>3206</v>
      </c>
      <c r="I35" s="41"/>
    </row>
    <row r="36" spans="1:9" s="21" customFormat="1" x14ac:dyDescent="0.25">
      <c r="A36" s="78" t="s">
        <v>1975</v>
      </c>
      <c r="B36" s="41" t="s">
        <v>1436</v>
      </c>
      <c r="C36" s="41" t="s">
        <v>1434</v>
      </c>
      <c r="D36" s="41" t="s">
        <v>1435</v>
      </c>
      <c r="E36" s="41" t="s">
        <v>3041</v>
      </c>
      <c r="F36" s="41" t="s">
        <v>2892</v>
      </c>
      <c r="G36" s="82">
        <v>44856</v>
      </c>
      <c r="H36" s="79" t="s">
        <v>3206</v>
      </c>
      <c r="I36" s="41"/>
    </row>
    <row r="37" spans="1:9" x14ac:dyDescent="0.25">
      <c r="A37" s="78" t="s">
        <v>1975</v>
      </c>
      <c r="B37" s="41" t="s">
        <v>1704</v>
      </c>
      <c r="C37" s="41" t="s">
        <v>1702</v>
      </c>
      <c r="D37" s="41" t="s">
        <v>1703</v>
      </c>
      <c r="E37" s="41" t="s">
        <v>3035</v>
      </c>
      <c r="F37" s="41" t="s">
        <v>2077</v>
      </c>
      <c r="G37" s="15">
        <v>44650</v>
      </c>
      <c r="H37" s="15" t="s">
        <v>3206</v>
      </c>
      <c r="I37" s="41"/>
    </row>
    <row r="38" spans="1:9" x14ac:dyDescent="0.25">
      <c r="A38" s="78" t="s">
        <v>1975</v>
      </c>
      <c r="B38" s="41" t="s">
        <v>1567</v>
      </c>
      <c r="C38" s="41" t="s">
        <v>1565</v>
      </c>
      <c r="D38" s="41" t="s">
        <v>1566</v>
      </c>
      <c r="E38" s="41" t="s">
        <v>3042</v>
      </c>
      <c r="F38" s="41" t="s">
        <v>1976</v>
      </c>
      <c r="G38" s="25"/>
      <c r="H38" s="25"/>
      <c r="I38" s="41" t="s">
        <v>3210</v>
      </c>
    </row>
    <row r="39" spans="1:9" x14ac:dyDescent="0.25">
      <c r="A39" s="78" t="s">
        <v>1982</v>
      </c>
      <c r="B39" s="41" t="s">
        <v>1538</v>
      </c>
      <c r="C39" s="41" t="s">
        <v>1536</v>
      </c>
      <c r="D39" s="41" t="s">
        <v>1537</v>
      </c>
      <c r="E39" s="41" t="s">
        <v>1537</v>
      </c>
      <c r="F39" s="41" t="s">
        <v>2969</v>
      </c>
      <c r="G39" s="15" t="s">
        <v>3208</v>
      </c>
      <c r="H39" s="15" t="s">
        <v>3206</v>
      </c>
      <c r="I39" s="41"/>
    </row>
    <row r="40" spans="1:9" x14ac:dyDescent="0.25">
      <c r="A40" s="78" t="s">
        <v>1982</v>
      </c>
      <c r="B40" s="41" t="s">
        <v>3008</v>
      </c>
      <c r="C40" s="41" t="s">
        <v>3053</v>
      </c>
      <c r="D40" s="41" t="s">
        <v>3009</v>
      </c>
      <c r="E40" s="41" t="s">
        <v>3009</v>
      </c>
      <c r="F40" s="41" t="s">
        <v>3008</v>
      </c>
      <c r="G40" s="15">
        <v>44620</v>
      </c>
      <c r="H40" s="15" t="s">
        <v>3206</v>
      </c>
      <c r="I40" s="41"/>
    </row>
    <row r="41" spans="1:9" x14ac:dyDescent="0.25">
      <c r="A41" s="78" t="s">
        <v>1959</v>
      </c>
      <c r="B41" s="41" t="s">
        <v>1515</v>
      </c>
      <c r="C41" s="41" t="s">
        <v>1346</v>
      </c>
      <c r="D41" s="41" t="s">
        <v>1347</v>
      </c>
      <c r="E41" s="41" t="s">
        <v>3032</v>
      </c>
      <c r="F41" s="41" t="s">
        <v>2194</v>
      </c>
      <c r="G41" s="15">
        <v>44651</v>
      </c>
      <c r="H41" s="15" t="s">
        <v>3206</v>
      </c>
      <c r="I41" s="41"/>
    </row>
    <row r="42" spans="1:9" x14ac:dyDescent="0.25">
      <c r="A42" s="78" t="s">
        <v>1959</v>
      </c>
      <c r="B42" s="41" t="s">
        <v>1345</v>
      </c>
      <c r="C42" s="41" t="s">
        <v>1343</v>
      </c>
      <c r="D42" s="41" t="s">
        <v>1344</v>
      </c>
      <c r="E42" s="41" t="s">
        <v>3031</v>
      </c>
      <c r="F42" s="41" t="s">
        <v>2628</v>
      </c>
      <c r="G42" s="15">
        <v>44643</v>
      </c>
      <c r="H42" s="15" t="s">
        <v>3206</v>
      </c>
      <c r="I42" s="41"/>
    </row>
    <row r="43" spans="1:9" x14ac:dyDescent="0.25">
      <c r="A43" s="78" t="s">
        <v>1959</v>
      </c>
      <c r="B43" s="41" t="s">
        <v>1320</v>
      </c>
      <c r="C43" s="41" t="s">
        <v>1318</v>
      </c>
      <c r="D43" s="41" t="s">
        <v>1319</v>
      </c>
      <c r="E43" s="41" t="s">
        <v>3031</v>
      </c>
      <c r="F43" s="41" t="s">
        <v>2044</v>
      </c>
      <c r="G43" s="15">
        <v>44651</v>
      </c>
      <c r="H43" s="15" t="s">
        <v>3206</v>
      </c>
      <c r="I43" s="41"/>
    </row>
    <row r="44" spans="1:9" s="21" customFormat="1" x14ac:dyDescent="0.25">
      <c r="A44" s="78" t="s">
        <v>1992</v>
      </c>
      <c r="B44" s="41" t="s">
        <v>1351</v>
      </c>
      <c r="C44" s="41" t="s">
        <v>1349</v>
      </c>
      <c r="D44" s="41" t="s">
        <v>1350</v>
      </c>
      <c r="E44" s="41" t="s">
        <v>3049</v>
      </c>
      <c r="F44" s="41" t="s">
        <v>2310</v>
      </c>
      <c r="G44" s="82">
        <v>44846</v>
      </c>
      <c r="H44" s="79" t="s">
        <v>3206</v>
      </c>
      <c r="I44" s="41"/>
    </row>
    <row r="45" spans="1:9" s="21" customFormat="1" x14ac:dyDescent="0.25">
      <c r="A45" s="78" t="s">
        <v>1992</v>
      </c>
      <c r="B45" s="41" t="s">
        <v>1887</v>
      </c>
      <c r="C45" s="41" t="s">
        <v>1885</v>
      </c>
      <c r="D45" s="41" t="s">
        <v>1886</v>
      </c>
      <c r="E45" s="41" t="s">
        <v>3047</v>
      </c>
      <c r="F45" s="41" t="s">
        <v>1887</v>
      </c>
      <c r="G45" s="82">
        <v>44846</v>
      </c>
      <c r="H45" s="79" t="s">
        <v>3206</v>
      </c>
      <c r="I45" s="41"/>
    </row>
    <row r="46" spans="1:9" s="21" customFormat="1" x14ac:dyDescent="0.25">
      <c r="A46" s="78" t="s">
        <v>1992</v>
      </c>
      <c r="B46" s="41" t="s">
        <v>1432</v>
      </c>
      <c r="C46" s="41" t="s">
        <v>1430</v>
      </c>
      <c r="D46" s="41" t="s">
        <v>1431</v>
      </c>
      <c r="E46" s="41" t="s">
        <v>3048</v>
      </c>
      <c r="F46" s="41" t="s">
        <v>2002</v>
      </c>
      <c r="G46" s="82">
        <v>44846</v>
      </c>
      <c r="H46" s="79" t="s">
        <v>3206</v>
      </c>
      <c r="I46" s="41"/>
    </row>
    <row r="47" spans="1:9" s="21" customFormat="1" x14ac:dyDescent="0.25">
      <c r="A47" s="78" t="s">
        <v>1992</v>
      </c>
      <c r="B47" s="41" t="s">
        <v>1053</v>
      </c>
      <c r="C47" s="41" t="s">
        <v>999</v>
      </c>
      <c r="D47" s="41" t="s">
        <v>1000</v>
      </c>
      <c r="E47" s="41" t="s">
        <v>3051</v>
      </c>
      <c r="F47" s="41" t="s">
        <v>2994</v>
      </c>
      <c r="G47" s="15">
        <v>44651</v>
      </c>
      <c r="H47" s="15" t="s">
        <v>3206</v>
      </c>
      <c r="I47" s="41"/>
    </row>
    <row r="48" spans="1:9" s="21" customFormat="1" x14ac:dyDescent="0.25">
      <c r="A48" s="78" t="s">
        <v>1992</v>
      </c>
      <c r="B48" s="41" t="s">
        <v>1875</v>
      </c>
      <c r="C48" s="41" t="s">
        <v>1871</v>
      </c>
      <c r="D48" s="41" t="s">
        <v>1872</v>
      </c>
      <c r="E48" s="41" t="s">
        <v>3050</v>
      </c>
      <c r="F48" s="41" t="s">
        <v>882</v>
      </c>
      <c r="G48" s="15">
        <v>44651</v>
      </c>
      <c r="H48" s="15" t="s">
        <v>3206</v>
      </c>
      <c r="I48" s="41"/>
    </row>
    <row r="50" spans="4:6" x14ac:dyDescent="0.25">
      <c r="D50" s="30" t="s">
        <v>3241</v>
      </c>
      <c r="E50" s="31" t="s">
        <v>3229</v>
      </c>
      <c r="F50" s="31" t="s">
        <v>3242</v>
      </c>
    </row>
    <row r="51" spans="4:6" x14ac:dyDescent="0.25">
      <c r="D51" s="32" t="s">
        <v>3243</v>
      </c>
      <c r="E51" s="1">
        <f>COUNTIF($H$2:$H$48,"OK")</f>
        <v>43</v>
      </c>
      <c r="F51" s="33">
        <f>+E51/$E$53</f>
        <v>0.91489361702127658</v>
      </c>
    </row>
    <row r="52" spans="4:6" x14ac:dyDescent="0.25">
      <c r="D52" s="32" t="s">
        <v>3239</v>
      </c>
      <c r="E52" s="1">
        <f>COUNTIF($H$2:$H$48,"")</f>
        <v>4</v>
      </c>
      <c r="F52" s="33">
        <f>+E52/$E$53</f>
        <v>8.5106382978723402E-2</v>
      </c>
    </row>
    <row r="53" spans="4:6" x14ac:dyDescent="0.25">
      <c r="D53" s="1" t="s">
        <v>3240</v>
      </c>
      <c r="E53" s="1">
        <f>SUM(E51:E52)</f>
        <v>47</v>
      </c>
    </row>
  </sheetData>
  <autoFilter ref="A1:I63" xr:uid="{BAF30D63-403E-4ECD-A50E-4D52C53862C0}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DIS - ADC</vt:lpstr>
      <vt:lpstr>DIS - SOTR</vt:lpstr>
      <vt:lpstr>GUMAS - ADC</vt:lpstr>
      <vt:lpstr>GEN - Protecciones</vt:lpstr>
      <vt:lpstr>GEN - AN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Federico Berardozzi</dc:creator>
  <cp:lastModifiedBy>Federico Berardozzi</cp:lastModifiedBy>
  <dcterms:created xsi:type="dcterms:W3CDTF">2022-09-13T12:44:42Z</dcterms:created>
  <dcterms:modified xsi:type="dcterms:W3CDTF">2023-01-12T19:16:15Z</dcterms:modified>
</cp:coreProperties>
</file>